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pivotTables/pivotTable21.xml" ContentType="application/vnd.openxmlformats-officedocument.spreadsheetml.pivotTable+xml"/>
  <Override PartName="/xl/pivotTables/pivotTable22.xml" ContentType="application/vnd.openxmlformats-officedocument.spreadsheetml.pivotTable+xml"/>
  <Override PartName="/xl/pivotTables/pivotTable23.xml" ContentType="application/vnd.openxmlformats-officedocument.spreadsheetml.pivotTable+xml"/>
  <Override PartName="/xl/pivotTables/pivotTable24.xml" ContentType="application/vnd.openxmlformats-officedocument.spreadsheetml.pivotTable+xml"/>
  <Override PartName="/xl/pivotTables/pivotTable25.xml" ContentType="application/vnd.openxmlformats-officedocument.spreadsheetml.pivotTable+xml"/>
  <Override PartName="/xl/pivotTables/pivotTable26.xml" ContentType="application/vnd.openxmlformats-officedocument.spreadsheetml.pivotTable+xml"/>
  <Override PartName="/xl/pivotTables/pivotTable27.xml" ContentType="application/vnd.openxmlformats-officedocument.spreadsheetml.pivotTable+xml"/>
  <Override PartName="/xl/pivotTables/pivotTable28.xml" ContentType="application/vnd.openxmlformats-officedocument.spreadsheetml.pivotTable+xml"/>
  <Override PartName="/xl/pivotTables/pivotTable29.xml" ContentType="application/vnd.openxmlformats-officedocument.spreadsheetml.pivotTable+xml"/>
  <Override PartName="/xl/pivotTables/pivotTable30.xml" ContentType="application/vnd.openxmlformats-officedocument.spreadsheetml.pivotTable+xml"/>
  <Override PartName="/xl/pivotTables/pivotTable31.xml" ContentType="application/vnd.openxmlformats-officedocument.spreadsheetml.pivotTable+xml"/>
  <Override PartName="/xl/pivotTables/pivotTable32.xml" ContentType="application/vnd.openxmlformats-officedocument.spreadsheetml.pivotTable+xml"/>
  <Override PartName="/xl/pivotTables/pivotTable33.xml" ContentType="application/vnd.openxmlformats-officedocument.spreadsheetml.pivotTable+xml"/>
  <Override PartName="/xl/pivotTables/pivotTable34.xml" ContentType="application/vnd.openxmlformats-officedocument.spreadsheetml.pivotTable+xml"/>
  <Override PartName="/xl/pivotTables/pivotTable35.xml" ContentType="application/vnd.openxmlformats-officedocument.spreadsheetml.pivotTable+xml"/>
  <Override PartName="/xl/pivotTables/pivotTable36.xml" ContentType="application/vnd.openxmlformats-officedocument.spreadsheetml.pivotTable+xml"/>
  <Override PartName="/xl/pivotTables/pivotTable37.xml" ContentType="application/vnd.openxmlformats-officedocument.spreadsheetml.pivotTable+xml"/>
  <Override PartName="/xl/pivotTables/pivotTable38.xml" ContentType="application/vnd.openxmlformats-officedocument.spreadsheetml.pivotTable+xml"/>
  <Override PartName="/xl/pivotTables/pivotTable39.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40.xml" ContentType="application/vnd.openxmlformats-officedocument.spreadsheetml.pivotTable+xml"/>
  <Override PartName="/xl/pivotTables/pivotTable41.xml" ContentType="application/vnd.openxmlformats-officedocument.spreadsheetml.pivotTable+xml"/>
  <Override PartName="/xl/pivotTables/pivotTable42.xml" ContentType="application/vnd.openxmlformats-officedocument.spreadsheetml.pivotTable+xml"/>
  <Override PartName="/xl/tables/table2.xml" ContentType="application/vnd.openxmlformats-officedocument.spreadsheetml.table+xml"/>
  <Override PartName="/xl/pivotTables/pivotTable43.xml" ContentType="application/vnd.openxmlformats-officedocument.spreadsheetml.pivot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2025\"/>
    </mc:Choice>
  </mc:AlternateContent>
  <xr:revisionPtr revIDLastSave="0" documentId="13_ncr:1_{EE8ABA6B-758E-48A6-B2C7-BFA621E8AA1B}" xr6:coauthVersionLast="47" xr6:coauthVersionMax="47" xr10:uidLastSave="{00000000-0000-0000-0000-000000000000}"/>
  <bookViews>
    <workbookView xWindow="-108" yWindow="-108" windowWidth="23256" windowHeight="13896" xr2:uid="{0299687E-4E16-4C6E-A3AF-73ACC1C385EB}"/>
  </bookViews>
  <sheets>
    <sheet name="data" sheetId="1" r:id="rId1"/>
    <sheet name="informasi" sheetId="5" r:id="rId2"/>
    <sheet name="Sheet1" sheetId="8" r:id="rId3"/>
    <sheet name="metadata" sheetId="6" r:id="rId4"/>
    <sheet name="kode" sheetId="4" r:id="rId5"/>
    <sheet name="catatan" sheetId="7" r:id="rId6"/>
  </sheets>
  <definedNames>
    <definedName name="_xlnm._FilterDatabase" localSheetId="4" hidden="1">kode!$BA$2:$BB$34</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3" i="5" l="1"/>
  <c r="E470" i="5"/>
  <c r="E458" i="5"/>
  <c r="E445" i="5"/>
  <c r="E434" i="5"/>
  <c r="E423" i="5"/>
  <c r="E410" i="5"/>
  <c r="E394" i="5"/>
  <c r="E381" i="5"/>
  <c r="E370" i="5"/>
  <c r="E360" i="5"/>
  <c r="E349" i="5"/>
  <c r="E336" i="5"/>
  <c r="E324" i="5"/>
  <c r="E311" i="5"/>
  <c r="E300" i="5"/>
  <c r="E287" i="5"/>
  <c r="E276" i="5"/>
  <c r="E263" i="5"/>
  <c r="E247" i="5"/>
  <c r="E232" i="5"/>
  <c r="E221" i="5"/>
  <c r="E209" i="5"/>
  <c r="E184" i="5"/>
  <c r="E197" i="5"/>
  <c r="E172" i="5"/>
  <c r="E147" i="5"/>
  <c r="E158" i="5"/>
  <c r="D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BD2" i="4"/>
  <c r="BD3" i="4"/>
  <c r="BD4" i="4"/>
  <c r="BD5" i="4"/>
  <c r="BD6" i="4"/>
  <c r="BD7" i="4"/>
  <c r="BD8" i="4"/>
  <c r="BD9" i="4"/>
  <c r="BD10" i="4"/>
  <c r="BD11" i="4"/>
  <c r="BD12" i="4"/>
  <c r="BD13" i="4"/>
  <c r="BD14" i="4"/>
  <c r="BD15" i="4"/>
  <c r="BD16" i="4"/>
  <c r="BD17" i="4"/>
  <c r="BD18" i="4"/>
  <c r="BD19" i="4"/>
  <c r="BD20" i="4"/>
  <c r="BD21" i="4"/>
  <c r="BD22" i="4"/>
  <c r="BD23" i="4"/>
  <c r="BD24" i="4"/>
  <c r="BD25" i="4"/>
  <c r="BD26" i="4"/>
  <c r="BD27" i="4"/>
  <c r="BD28" i="4"/>
  <c r="BD29" i="4"/>
  <c r="BD30" i="4"/>
  <c r="BD31" i="4"/>
  <c r="BD32" i="4"/>
  <c r="BD33" i="4"/>
  <c r="BD34" i="4"/>
  <c r="V2" i="1"/>
  <c r="V3" i="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Q2" i="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P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O2"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Q18" i="4"/>
  <c r="K18" i="4"/>
  <c r="Q17" i="4"/>
  <c r="K17" i="4"/>
  <c r="Q16" i="4"/>
  <c r="K16" i="4"/>
  <c r="Q15" i="4"/>
  <c r="K15" i="4"/>
  <c r="Q14" i="4"/>
  <c r="K14" i="4"/>
  <c r="Q13" i="4"/>
  <c r="K13" i="4"/>
  <c r="Q12" i="4"/>
  <c r="K12" i="4"/>
  <c r="Q11" i="4"/>
  <c r="K11" i="4"/>
  <c r="Q10" i="4"/>
  <c r="K10" i="4"/>
  <c r="Q9" i="4"/>
  <c r="K9" i="4"/>
  <c r="Q8" i="4"/>
  <c r="K8" i="4"/>
  <c r="Q7" i="4"/>
  <c r="K7" i="4"/>
  <c r="Q6" i="4"/>
  <c r="K6" i="4"/>
  <c r="Q5" i="4"/>
  <c r="K5" i="4"/>
  <c r="Q4" i="4"/>
  <c r="K4" i="4"/>
  <c r="Q3" i="4"/>
  <c r="K3" i="4"/>
  <c r="Q2" i="4"/>
  <c r="K2" i="4"/>
  <c r="J9" i="1" l="1"/>
  <c r="J11" i="1"/>
  <c r="J34" i="1"/>
  <c r="J10" i="1"/>
  <c r="J21" i="1"/>
  <c r="J30" i="1"/>
  <c r="J17" i="1"/>
  <c r="J27" i="1"/>
  <c r="J14" i="1"/>
  <c r="J25" i="1"/>
  <c r="J13" i="1"/>
  <c r="J22" i="1"/>
  <c r="J32" i="1"/>
  <c r="J8" i="1"/>
  <c r="J19" i="1"/>
  <c r="J18" i="1"/>
  <c r="J29" i="1"/>
  <c r="J5" i="1"/>
  <c r="J28" i="1"/>
  <c r="J4" i="1"/>
  <c r="J3" i="1"/>
  <c r="J26" i="1"/>
  <c r="J24" i="1"/>
  <c r="J12" i="1"/>
  <c r="J33" i="1"/>
  <c r="J20" i="1"/>
  <c r="J31" i="1"/>
  <c r="J7" i="1"/>
  <c r="J6" i="1"/>
  <c r="J16" i="1"/>
  <c r="J15" i="1"/>
  <c r="J2" i="1"/>
  <c r="J23" i="1"/>
  <c r="R2" i="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S17" i="1"/>
  <c r="S18" i="1"/>
  <c r="S19" i="1"/>
  <c r="S29" i="1"/>
  <c r="S30" i="1"/>
  <c r="S31" i="1"/>
  <c r="S32" i="1"/>
  <c r="S33" i="1"/>
  <c r="S34" i="1"/>
  <c r="S2" i="1"/>
  <c r="S3" i="1"/>
  <c r="S4" i="1"/>
  <c r="S5" i="1"/>
  <c r="S6" i="1"/>
  <c r="S7" i="1"/>
  <c r="S8" i="1"/>
  <c r="S9" i="1"/>
  <c r="S10" i="1"/>
  <c r="S11" i="1"/>
  <c r="S12" i="1"/>
  <c r="S13" i="1"/>
  <c r="S14" i="1"/>
  <c r="S15" i="1"/>
  <c r="S16" i="1"/>
  <c r="S20" i="1"/>
  <c r="S21" i="1"/>
  <c r="S22" i="1"/>
  <c r="S23" i="1"/>
  <c r="S24" i="1"/>
  <c r="S25" i="1"/>
  <c r="S26" i="1"/>
  <c r="S27" i="1"/>
  <c r="S28" i="1"/>
  <c r="I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Y2" i="1"/>
  <c r="Y3" i="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H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alcChain>
</file>

<file path=xl/sharedStrings.xml><?xml version="1.0" encoding="utf-8"?>
<sst xmlns="http://schemas.openxmlformats.org/spreadsheetml/2006/main" count="1700" uniqueCount="558">
  <si>
    <t>NO.</t>
  </si>
  <si>
    <t>NIP</t>
  </si>
  <si>
    <t>NAMA</t>
  </si>
  <si>
    <t>JABATAN</t>
  </si>
  <si>
    <t>DIKLAT</t>
  </si>
  <si>
    <t>PENDIDIKAN</t>
  </si>
  <si>
    <t>TEMPAT / TGL.
LAHIR</t>
  </si>
  <si>
    <t/>
  </si>
  <si>
    <t>FAIZAH FEBRIANI, S.Psi,
MSE</t>
  </si>
  <si>
    <t>FAUZAN RAHMAN, S.Sos</t>
  </si>
  <si>
    <t>EDDY FAHRIANNOR, S.Sos</t>
  </si>
  <si>
    <t>MURDIANSYAH, S.STP, M.IP</t>
  </si>
  <si>
    <t>HERRY, S.A.P</t>
  </si>
  <si>
    <t>197108231993031005</t>
  </si>
  <si>
    <t>197402022000032006</t>
  </si>
  <si>
    <t>197809102005011008</t>
  </si>
  <si>
    <t>198201232006041006</t>
  </si>
  <si>
    <t>197512172010011010</t>
  </si>
  <si>
    <t>198112062010011017</t>
  </si>
  <si>
    <t>198507232006042003</t>
  </si>
  <si>
    <t>199005212012061002</t>
  </si>
  <si>
    <t>197812082006041022</t>
  </si>
  <si>
    <t>SLAMET ENGGO WIDODO, S.IP, M.Eng</t>
  </si>
  <si>
    <t>MUHAMMAD NOR, S.Sos, MM</t>
  </si>
  <si>
    <t>CANDRA SAPUTRA GANIE, S.Sos, MM</t>
  </si>
  <si>
    <t>ERLITA HANDAYANI, S.ST, MM</t>
  </si>
  <si>
    <t>PANGKAT (GOLONGAN/RUANG)</t>
  </si>
  <si>
    <t>198103272010011020</t>
  </si>
  <si>
    <t>JF PRANATA KOMPUTER AHLI MUDA</t>
  </si>
  <si>
    <t>TMT : 31 Desember 2021</t>
  </si>
  <si>
    <t>198205252009041001</t>
  </si>
  <si>
    <t>YUSMA, S.Kom, MM</t>
  </si>
  <si>
    <t>198206022005012017</t>
  </si>
  <si>
    <t>SRI YUNIDA MISLIANI,
S.Sos</t>
  </si>
  <si>
    <t>197911222006041008</t>
  </si>
  <si>
    <t>EDDY IRAWAN, S.Sos, MM</t>
  </si>
  <si>
    <t>197601102010012009</t>
  </si>
  <si>
    <t>FAULINA, S.Kom, MM</t>
  </si>
  <si>
    <t>198611082010011007</t>
  </si>
  <si>
    <t>DUDY RACHMAT, S.Pd,
M.Pd</t>
  </si>
  <si>
    <t>198605062008011003</t>
  </si>
  <si>
    <t>HERRY YURLIANTO Y,
S.Sos, MM</t>
  </si>
  <si>
    <t>199208282020121017</t>
  </si>
  <si>
    <t>KRISMAN, S.I.Kom.</t>
  </si>
  <si>
    <t>199110032020122008</t>
  </si>
  <si>
    <t>NORDIATI, S.Kom</t>
  </si>
  <si>
    <t>197901272009031002</t>
  </si>
  <si>
    <t>ABDULLAH, S.AP</t>
  </si>
  <si>
    <t>PENATA MUDA (III/A)</t>
  </si>
  <si>
    <t>PENELAAH TEKNIS KEBIJAKAN</t>
  </si>
  <si>
    <t>TMT : 02 Januari 2025</t>
  </si>
  <si>
    <t>198809262022021001</t>
  </si>
  <si>
    <t>ALBERTUS EDY
SUPRIYONO, S.Kom</t>
  </si>
  <si>
    <t>199601122022021004</t>
  </si>
  <si>
    <t>SYAFIQ, S.Stat.</t>
  </si>
  <si>
    <t>199905082022022002</t>
  </si>
  <si>
    <t>PETRA WARA NANDAYANI.
R, S.T</t>
  </si>
  <si>
    <t>199807272025042010</t>
  </si>
  <si>
    <t>ANITA KESUMA DEWI,
S.Kom</t>
  </si>
  <si>
    <t>200008142025041006</t>
  </si>
  <si>
    <t>200102112025041002</t>
  </si>
  <si>
    <t>ANDRE SAPUTRA, S.AP</t>
  </si>
  <si>
    <t>200004222025041002</t>
  </si>
  <si>
    <t>MUHAMMAD SAIDI YUPINI,
S.Kom</t>
  </si>
  <si>
    <t>199706252019031003</t>
  </si>
  <si>
    <t>MUHAMMAD HATTA, A.Md</t>
  </si>
  <si>
    <t>200207072025041002</t>
  </si>
  <si>
    <t>PENGATUR (II/C)</t>
  </si>
  <si>
    <t>JF PRANATA KOMPUTER TERAMPIL</t>
  </si>
  <si>
    <t>TMT : 01 April 2025</t>
  </si>
  <si>
    <t>TMT PANGKAT (GOLONGAN/RUANG)</t>
  </si>
  <si>
    <t>PEMBINA (IV/A)</t>
  </si>
  <si>
    <t>DEBBIE ADE CHANDRA, A.Md</t>
  </si>
  <si>
    <t>PENATA (III/C)</t>
  </si>
  <si>
    <t>TMT : 01 Februari 2022</t>
  </si>
  <si>
    <t>KEPALA DINAS KOMUNIKASI, INFORMATIKA, STATISTIK DAN PERSANDIAN</t>
  </si>
  <si>
    <t>TMT : 20 April 2022</t>
  </si>
  <si>
    <t>TMT : 02 Februari 2025</t>
  </si>
  <si>
    <t>KEPALA BIDANG PENGELOLAAN INFORMASI DAN KOMUNIKASI PUBLIK</t>
  </si>
  <si>
    <t>TMT : 10 Januari 2024</t>
  </si>
  <si>
    <t>KEPALA BIDANG STATISTIK DAN PERSANDIAN</t>
  </si>
  <si>
    <t>JF PRANATA HUBUNGAN MASYARAKAT AHLI MUDA</t>
  </si>
  <si>
    <t>JF SANDIMAN AHLI MUDA</t>
  </si>
  <si>
    <t>TMT : 04 November 2022</t>
  </si>
  <si>
    <t>KEPALA BIDANG PENGELOLAAN APLIKASI INFORMATIKA</t>
  </si>
  <si>
    <t>JF STATISTISI AHLI MUDA</t>
  </si>
  <si>
    <t>KEPALA SUB BAGIAN PERENCANAAN DAN KEUANGAN</t>
  </si>
  <si>
    <t>KEPALA SUB BAGIAN UMUM DAN KEPEGAWAIAN</t>
  </si>
  <si>
    <t>TMT : 25 Mei 2023</t>
  </si>
  <si>
    <t>JF PRANATA KOMPUTER AHLI PERTAMA</t>
  </si>
  <si>
    <t>JF STATISTISI AHLI PERTAMA</t>
  </si>
  <si>
    <t>JF PRANATA HUBUNGAN MASYARAKAT AHLI PERTAMA</t>
  </si>
  <si>
    <t>JF SANDIMAN AHLI PERTAMA</t>
  </si>
  <si>
    <t>PENGOLAH DATA DAN INFORMASI</t>
  </si>
  <si>
    <t>TMT JABATAN</t>
  </si>
  <si>
    <t>PIM III Tahun : 2021</t>
  </si>
  <si>
    <t>PIM IV Tahun : 2011</t>
  </si>
  <si>
    <t>PIM III Tahun : 2019</t>
  </si>
  <si>
    <t>PIM IV Tahun : 2013</t>
  </si>
  <si>
    <t>PRAJABATAN Tahun : 2010</t>
  </si>
  <si>
    <t>PRAJABATAN Tahun : 2006</t>
  </si>
  <si>
    <t>PIM III Tahun : 2024</t>
  </si>
  <si>
    <t>PRAJABATAN Tahun : 2005</t>
  </si>
  <si>
    <t>PRAJABATAN Tahun : 2009</t>
  </si>
  <si>
    <t>PRAJABATAN Tahun : 2021</t>
  </si>
  <si>
    <t>PRAJABATAN Tahun : 2022</t>
  </si>
  <si>
    <t>PRAJABATAN Tahun : 2019</t>
  </si>
  <si>
    <t>PIM IV Tahun : 2019</t>
  </si>
  <si>
    <t>PARINGIN / 23 Agustus 1971</t>
  </si>
  <si>
    <t>KANDANGAN / 02 Februari 1974</t>
  </si>
  <si>
    <t>TABALONG / 10 September 1978</t>
  </si>
  <si>
    <t>MARTAPURA / 23 Januari 1982</t>
  </si>
  <si>
    <t>NEGARA / 17 Desember 1975</t>
  </si>
  <si>
    <t>TANJUNG / 06 Desember 1981</t>
  </si>
  <si>
    <t>BANJARBARU / 23 Juli 1985</t>
  </si>
  <si>
    <t>AMUNTAI / 21 Mei 1990</t>
  </si>
  <si>
    <t>BANUA HANYAR/ 08 Desember 1978</t>
  </si>
  <si>
    <t>BARABAI / 27 Maret 1981</t>
  </si>
  <si>
    <t>MUNJUNG / 25 Mei 1982</t>
  </si>
  <si>
    <t>AMUNTAI / 02 Juni 1982</t>
  </si>
  <si>
    <t>KAMBAT / 22 November 1979</t>
  </si>
  <si>
    <t>BANJARMASIN / 10 Januari 1976</t>
  </si>
  <si>
    <t>SIRAP / 08 November 1986</t>
  </si>
  <si>
    <t>PARINGIN / 06 Mei 1986</t>
  </si>
  <si>
    <t>BALANGAN / 28 Agustus 1992</t>
  </si>
  <si>
    <t>TAPIN / 03 Oktober 1991</t>
  </si>
  <si>
    <t>PARINGIN / 27 Januari 1979</t>
  </si>
  <si>
    <t>BANJARMASIN /26 September 1988</t>
  </si>
  <si>
    <t>BANJAR / 12 Januari 1996</t>
  </si>
  <si>
    <t>TABALONG / 08 Mei 1999</t>
  </si>
  <si>
    <t>HULU SUNGAI UTARA / 27 Juli 1998</t>
  </si>
  <si>
    <t>BALANGAN / 14 Agustus 2000</t>
  </si>
  <si>
    <t>HULU SUNGAI UTARA / 11 Februari 2001</t>
  </si>
  <si>
    <t>HULU SUNGAI UTARA / 22 April 2000</t>
  </si>
  <si>
    <t>BALANGAN / 25 Juni 1997</t>
  </si>
  <si>
    <t>TANAH LAUT / 07 Juli 2002</t>
  </si>
  <si>
    <t>ANGGIE YULISTIAWAN, A.Md.Kom</t>
  </si>
  <si>
    <t>MUHAMMAD RIDHA ZULIANNOR, S.Kom</t>
  </si>
  <si>
    <t>BARKATULLAH ASFI, S.Kom.</t>
  </si>
  <si>
    <t>KHAIRUL AZMI, S.Kom</t>
  </si>
  <si>
    <t>NANDA YULIARTI</t>
  </si>
  <si>
    <t>YUDIYANTORO</t>
  </si>
  <si>
    <t>2</t>
  </si>
  <si>
    <t>199704152024211001</t>
  </si>
  <si>
    <t xml:space="preserve">	199807102024211001</t>
  </si>
  <si>
    <t xml:space="preserve">	199108172025211011</t>
  </si>
  <si>
    <t>199908182025212002</t>
  </si>
  <si>
    <t>200105052025211003</t>
  </si>
  <si>
    <t>KODE JENIS KELAMIN</t>
  </si>
  <si>
    <t>TANGGAL LAHIR</t>
  </si>
  <si>
    <t>Kode</t>
  </si>
  <si>
    <t>Jenis Kelamin</t>
  </si>
  <si>
    <t>KODE</t>
  </si>
  <si>
    <t>JENIS KELAMIN</t>
  </si>
  <si>
    <t>LAKI-LAKI</t>
  </si>
  <si>
    <t>PEREMPUAN</t>
  </si>
  <si>
    <t>(IX)</t>
  </si>
  <si>
    <t>(V)</t>
  </si>
  <si>
    <t>S1-TEKNIK INFORMATIKA</t>
  </si>
  <si>
    <t xml:space="preserve">S1-TEKNIK INFORMATIKA </t>
  </si>
  <si>
    <t>SLTA</t>
  </si>
  <si>
    <t>Pegawai Negeri Sipil (PNS)</t>
  </si>
  <si>
    <t>Pegawai Pemerintah dengan Perjanjian Kerja (PPPK)</t>
  </si>
  <si>
    <t>Pegawai Aparatur Sipil Negara</t>
  </si>
  <si>
    <t>PEGAWAI ASN</t>
  </si>
  <si>
    <t>Column Labels</t>
  </si>
  <si>
    <t>Count of JENIS KELAMIN</t>
  </si>
  <si>
    <t>No</t>
  </si>
  <si>
    <t>Variabel</t>
  </si>
  <si>
    <t>Alias</t>
  </si>
  <si>
    <t>Definisi</t>
  </si>
  <si>
    <t>Refererensi</t>
  </si>
  <si>
    <t>Tife Data</t>
  </si>
  <si>
    <t>Bentuk Isian</t>
  </si>
  <si>
    <t>Aparatur Sipil Negara</t>
  </si>
  <si>
    <t>ASN</t>
  </si>
  <si>
    <t>Aparatur Sipil Negara yang selanjutnya disingkat ASN adalah profesi bagi pegawai negeri sipil dan pegawai pemerintah dengan perjanjian kerja yang bekerja pada instansi pemerintah.</t>
  </si>
  <si>
    <t>Undang.Undang Republik Indonesia Nomor 20 Tahun 2023 Tentang Aparatur Sipil Negara Pasal 1 Ayat 1</t>
  </si>
  <si>
    <t>Pegawai ASN</t>
  </si>
  <si>
    <t>Pegawai Aparatur Sipil Negara yang selanjutnya disebut Pegawai ASN adalah pegawai negeri sipil dan pegawai pemerintah dengan perjanjian kerja yang diangkat oleh pejabat pembina kepegawaian dan diserahi tugas dalam suatu jabatan pemerintahan atau diserahi tugas negara lainnya dan diberikan penghasilan berdasarkan peraturan perundangundangan.</t>
  </si>
  <si>
    <t>Undang.Undang Republik Indonesia Nomor 20 Tahun 2023 Tentang Aparatur Sipil Negara Pasal 1 Ayat 2</t>
  </si>
  <si>
    <t>Kategorik</t>
  </si>
  <si>
    <t>1 = Pegawai Negeri Sipil (PNS);
2 = Pegawai Pemerintah dengan Perjanjian Kerja (PPPK).</t>
  </si>
  <si>
    <t>Pegawai Negeri Sipil</t>
  </si>
  <si>
    <t>PNS</t>
  </si>
  <si>
    <t>Pegawai Negeri Sipil yang selanjutnya disingkat PNS adalah warga negara Indonesia yang memenuhi syarat tertentu, diangkat sebagai Pegawai ASN secara tetap oleh pejabat pembina kepegawaian untuk menduduki jabatan pemerintahan.</t>
  </si>
  <si>
    <t>Undang.Undang Republik Indonesia Nomor 20 Tahun 2023 Tentang Aparatur Sipil Negara Pasal 1 Ayat 3</t>
  </si>
  <si>
    <t>Pegawai Pemerintah dengan Perjanjian Kerja</t>
  </si>
  <si>
    <t>PPPK</t>
  </si>
  <si>
    <t>Pegawai Pemerintah dengan Perjanjian Kerja yang selanjutnya disingkat PPPK adalah warga negara Indonesia yang memenuhi syarat tertentu, yang diangkat berdasarkan perjanjian kerja untuk jangka waktu tertentu dalam rangka melaksanakan tugas pemerintahan dan/atau menduduki jabatan pemerintahan</t>
  </si>
  <si>
    <t>Undang.Undang Republik Indonesia Nomor 20 Tahun 2023 Tentang Aparatur Sipil Negara Pasal 1 Ayat 4</t>
  </si>
  <si>
    <t>Perbedaan antara perempuan dengan laki-laki secara fisiologis yang ditandai dengan ciri-ciri fisik tertentu. Jenis kelamin terbagi atas perempuan dan laki-laki.</t>
  </si>
  <si>
    <t>Kode SDS : 33220007; Konsep [K00704] Jenis Kelamin</t>
  </si>
  <si>
    <t>1. Laki-laki
2. Perempuan</t>
  </si>
  <si>
    <t>Golongan Pegawai Negeri Sipil</t>
  </si>
  <si>
    <t>Tingkat atau jenjang kedudukan seorang PNS dalam rangkaian sistem kepegawaian yang digunakan sebagai dasar penggajian.</t>
  </si>
  <si>
    <t>Kode SDS 25020001; konsep K01300 Pegawai Negeri Sipil</t>
  </si>
  <si>
    <t>1 = I/a
2 = I/b
3 = I/c
4 = I/d
5 = II/a
6 = II/b
7 = II/c
8 = II/d
9 = III/a
10 = III/b
11 = III/c
12 = III/d
13 = IV/a
14 = IV/b
15 = IV/c
16 = IV/d
17 = IV/e</t>
  </si>
  <si>
    <t>Jabatan ASN</t>
  </si>
  <si>
    <t>UU Nomor 20 Tahun 2023 tentang Aparatur Sipil Nwgara Pasal 13</t>
  </si>
  <si>
    <t>1 = Jabatan Manajerial;
2 = Jabatan Non Manajerial.</t>
  </si>
  <si>
    <t>Jabatan Manajerial</t>
  </si>
  <si>
    <t>Jabatan Manajerial adalah sekelompok jabatan yang memiliki fungsi memimpin unit organisasi dan memiliki pegawai yang berkedudukan langsung di bawahnya untuk mencapai tujuan organisasi.</t>
  </si>
  <si>
    <t>UU Nomor 20 Tahun 2023 tentang Aparatur Sipil Nwgara Pasal 1 Ayat 7</t>
  </si>
  <si>
    <t>1 = jabatan pimpinan tinggi utama;
2 = jabatan pimpinan tinggi madya;
3 = jabatan pimpinan tinggi pratama;
4 = jabatan administrator; 
5 = jabatan pengawas.</t>
  </si>
  <si>
    <t>Jabatan Pimpinan Tinggi</t>
  </si>
  <si>
    <t>Jabatan pimpinan tinggi smerupakan Jabatan Manajerial tingkat tinggi yang bertanggung jawab dan berperan dalam mengelola, memotivasi, dan mendukung pengembangan Pegawai ASN, mendayagunakan sumber daya serta mengambil keputusan menurut tingkatan jabatannya, untuk mencapai tujuan organisasi.</t>
  </si>
  <si>
    <t>UU Nomor 20 Tahun 2023 tentang Aparatur Sipil Nwgara Pasal 15 Ayat 1</t>
  </si>
  <si>
    <t>Jabatan Administrator</t>
  </si>
  <si>
    <t>Jabatan administrator merupakan Jabatan Manajerial tingkat menengah yang bertanggung jawab dan berperan dalam mengelola, memotivasi, dan mendukung pengembangan Pegawai ASN, memimpin dan mengoordinasikan pelaksanaan strategi pencapaian tujuan organisasi serta pelayanan publik dan administrasi.</t>
  </si>
  <si>
    <t>UU Nomor 20 Tahun 2023 tentang Aparatur Sipil Nwgara Pasal 15 Ayat 2</t>
  </si>
  <si>
    <t>Jabatan Pengawas</t>
  </si>
  <si>
    <t>Jabatan pengawas merupakan Jabatan Manajerial tingkat dasar yang bertanggung jawab dan berperan dalam mengelola, memotivasi, dan mendukung pengembangan Pegawai ASN, memimpin dan mengoordinasikan pelaksanaan strategi pencapaian tujuan organisasi serta pelayanan publik dan administrasi.</t>
  </si>
  <si>
    <t>UU Nomor 20 Tahun 2023 tentang Aparatur Sipil Nwgara Pasal 15 Ayat 3</t>
  </si>
  <si>
    <t>Jabatan Nonmanajerial</t>
  </si>
  <si>
    <t>Jabatan Nonmanajerial adalah sekelompok jabatan yang mengutamakan kompetensi yang bersifat teknis sesuai bidangnya dan tidak memiliki tanggung jawab langsung dalam mengelola dan mengawasi kinerja pegawai</t>
  </si>
  <si>
    <t>UU Nomor 20 Tahun 2023 tentang Aparatur Sipil Nwgara Pasal 1 Ayat 8</t>
  </si>
  <si>
    <t>1 = jabatan fungsional;
2 = jabatan pelaksana.</t>
  </si>
  <si>
    <t>Jabatan Fungsional</t>
  </si>
  <si>
    <t>Jabatan fungsional bertanggung jawab memberikan pelayanan dan melaksanakan pekerjaan sesuai dengan keahlian dan/ atau keterampilan tertentu</t>
  </si>
  <si>
    <t>UU Nomor 20 Tahun 2023 tentang Aparatur Sipil Nwgara Pasal 18 Ayat 2</t>
  </si>
  <si>
    <t>Jabatan Pelaksana</t>
  </si>
  <si>
    <t>Jabatan pelaksana bertanggung jawab memberikan pelayanan dan melaksanakan pekerjaan yang bersifat rutin dan sederhana</t>
  </si>
  <si>
    <t>UU Nomor 20 Tahun 2023 tentang Aparatur Sipil Nwgara Pasal 18 Ayat 3</t>
  </si>
  <si>
    <t>Kode Wilayah Administrasi Pemerintahan dan Pulau</t>
  </si>
  <si>
    <t>Kode Wilayah Administrasi Pemerintahan dan Pulau yang selanjutnya disebut Kode adalah identitas wilayah administrasi pemerintahan, berupa angka yang merepresentasikan wilayah administrasi pemerintahan provinsi, kabupaten/kota, kecamatan atau yang disebut dengan nama lain, desa atau yang disebut dengan nama lain dan kelurahan serta pulau seluruh Indonesia.</t>
  </si>
  <si>
    <t>Permendagri Nomor 58 Tahun 2021 Tentang Kode, Data Wilayah Administrasi Pemerintahan, Dan Pulau  Pasal 1 ayat 1 yang lampirannya diperbaharui dengan Keputusan Menteri Dalam Negeri Nomor 300.2.2 -2138 Tahun 2025 tentang Pemberian dan Pemutakhiran Kode, Data Wilayah Administrasi Pemerintahan, dan Pulau</t>
  </si>
  <si>
    <t>Kode wilayah terdiri dari 10 digit
Digit 1 : Pulau/Kepulauan (Kalimantan = 6 )
Digit 2 : Nomor Urut Provinsi (Kalsel = 3)
Digit 3 dan 4 : Kabupaten/Kota
Digit 5 dan 6 : Kecamatan
Digit 7 : 1 = Kelurahan; 2 = Desa; 3 = Desa Adat
Digit 8-10 = Nomor urut Desa/Kelurahan</t>
  </si>
  <si>
    <t>Kecamatan</t>
  </si>
  <si>
    <t>Kecamatan atau yang disebut dengan nama lain yang selanjutnya disebut kecamatan adalah bagian wilayah dari daerah kabupaten/kota yang dipimpin oleh camat. Merupakan kecamatan lokasi keberadaan/tempat penyimpanan cagar budaya</t>
  </si>
  <si>
    <t>Permendagri Nomor 58 Tahun 2021 Tentang Kode, Data Wilayah Administrasi Pemerintahan, Dan Pulau  Pasal 1 ayat 4 yang lampirannya diperbaharui dengan Keputusan Menteri Dalam Negeri Nomor 300.2.2 -2138 Tahun 2025 tentang Pemberian dan Pemutakhiran Kode, Data Wilayah Administrasi Pemerintahan, dan Pulau</t>
  </si>
  <si>
    <t xml:space="preserve">Kode dan nama </t>
  </si>
  <si>
    <t>Kelurahan</t>
  </si>
  <si>
    <t>kelurahan</t>
  </si>
  <si>
    <t xml:space="preserve">Kelurahan atau yang disebut dengan nama lain yang selanjutnya disebut kelurahan adalah bagian dari wilayah Kecamatan sebagai perangkat Kecamatan. Merupakan kelurahan lokasi keberadaan/tempat penyimpanan cagar budaya
</t>
  </si>
  <si>
    <t>Permendagri Nomor 58 Tahun 2021 Tentang Kode, Data Wilayah Administrasi Pemerintahan, Dan Pulau  Pasal 1 ayat 5 yang lampirannya diperbaharui dengan Keputusan Menteri Dalam Negeri Nomor 300.2.2 -2138 Tahun 2025 tentang Pemberian dan Pemutakhiran Kode, Data Wilayah Administrasi Pemerintahan, dan Pulau</t>
  </si>
  <si>
    <t>Desa</t>
  </si>
  <si>
    <t>Desa adalah desa dan desa adat atau yang disebut dengan nama lain yang selanjutnya disebut Desa adalah kesatuan masyarakat hukum yang memiliki batas wilayah yang berwenang untuk mengatur dan mengurus urusan pemerintahan, kepentingan masyarakat setempat berdasarkan prakarsa masyarakat, hak asal usul, dan/atau hak tradisional yang diakui dan dihormati dalam sistem pemerintahan Negara Kesatuan Republik Indonesia. Merupakan Desa lokasi keberadaan/tempat penyimpanan cagar budaya</t>
  </si>
  <si>
    <t>Permendagri Nomor 58 Tahun 2021 Tentang Kode, Data Wilayah Administrasi Pemerintahan, Dan Pulau  Pasal 1 ayat 6 yang lampirannya diperbaharui dengan Keputusan Menteri Dalam Negeri Nomor 300.2.2 -2138 Tahun 2025 tentang Pemberian dan Pemutakhiran Kode, Data Wilayah Administrasi Pemerintahan, dan Pulau</t>
  </si>
  <si>
    <t>JUMLAH</t>
  </si>
  <si>
    <t>PEGAWAI APARATUR SIPIL NEGARA</t>
  </si>
  <si>
    <t>TABEL 1</t>
  </si>
  <si>
    <t>TANGGAL PENGUMPULAN DATA</t>
  </si>
  <si>
    <t>UMUR (TAHUN)</t>
  </si>
  <si>
    <t>20-29</t>
  </si>
  <si>
    <t>30-39</t>
  </si>
  <si>
    <t>40-50</t>
  </si>
  <si>
    <t>&gt;50</t>
  </si>
  <si>
    <t>KELOMPOK UMUR (TAHUN)</t>
  </si>
  <si>
    <t>TABEL 2</t>
  </si>
  <si>
    <t>TABEL 3</t>
  </si>
  <si>
    <t>TMT CPNS</t>
  </si>
  <si>
    <t>1/03/1993</t>
  </si>
  <si>
    <t>1/03/2000</t>
  </si>
  <si>
    <t>1/01/2005</t>
  </si>
  <si>
    <t>1/04/2006</t>
  </si>
  <si>
    <t>1/01/2010</t>
  </si>
  <si>
    <t>1/06/2012</t>
  </si>
  <si>
    <t>1/04/2009</t>
  </si>
  <si>
    <t>1/01/2008</t>
  </si>
  <si>
    <t>1/12/2020</t>
  </si>
  <si>
    <t>1/03/2009</t>
  </si>
  <si>
    <t>1/02/2022</t>
  </si>
  <si>
    <t>1/04/2025</t>
  </si>
  <si>
    <t>1/03/2019</t>
  </si>
  <si>
    <t>1/03/2024</t>
  </si>
  <si>
    <t>MASA KERJA (TAHUN &amp; BULAN)</t>
  </si>
  <si>
    <t>MASA KERJA (TAHUN)</t>
  </si>
  <si>
    <t>TABEL 4</t>
  </si>
  <si>
    <t>0-3</t>
  </si>
  <si>
    <t>4-7</t>
  </si>
  <si>
    <t>12-15</t>
  </si>
  <si>
    <t>16-19</t>
  </si>
  <si>
    <t>20-23</t>
  </si>
  <si>
    <t>24-27</t>
  </si>
  <si>
    <t>&gt;32</t>
  </si>
  <si>
    <t>Jenjang Jabatan</t>
  </si>
  <si>
    <t>Golongan (Pangkat)</t>
  </si>
  <si>
    <t>Deskripsi Umum</t>
  </si>
  <si>
    <t>Contoh Jabatan</t>
  </si>
  <si>
    <t>Aturan Hukum Utama yang Mengatur</t>
  </si>
  <si>
    <t>Jabatan Pimpinan Tinggi (JPT)</t>
  </si>
  <si>
    <t>IV/e, IV/d, IV/c</t>
  </si>
  <si>
    <t>Jabatan tertinggi dalam struktur organisasi pemerintahan daerah. Memiliki kewenangan dan tanggung jawab besar dalam perumusan kebijakan, koordinasi, dan pengambilan keputusan strategis.</t>
  </si>
  <si>
    <t>JPT Utama: Sekretaris Daerah Provinsi/Kabupaten/Kota&amp;lt;br&gt;JPT Madya: Kepala Dinas, Kepala Badan, Staf Ahli Gubernur/Bupati/Wali Kota&amp;lt;br&gt;JPT Pratama: Kepala Bagian, Kepala Bidang</t>
  </si>
  <si>
    <t>Undang-Undang Nomor 20 Tahun 2023 tentang Aparatur Sipil Negara&amp;lt;br&gt;Peraturan Pemerintah Nomor 17 Tahun 2020 tentang Perubahan atas Peraturan Pemerintah Nomor 11 Tahun 2017 tentang Manajemen Pegawai Negeri Sipil (terutama terkait pengisian JPT)</t>
  </si>
  <si>
    <t>Jabatan Administrator (JA)</t>
  </si>
  <si>
    <t>III/d, III/c, III/b, III/a</t>
  </si>
  <si>
    <t>Bertanggung jawab memimpin dan mengelola seluruh kegiatan pelayanan publik serta administrasi pemerintahan dan pembangunan.</t>
  </si>
  <si>
    <t>Kepala Bidang, Sekretaris Dinas/Badan, Kepala Bagian, Camat, Sekretaris Kecamatan</t>
  </si>
  <si>
    <t>Undang-Undang Nomor 20 Tahun 2023 tentang Aparatur Sipil Negara&amp;lt;br&gt;Peraturan Pemerintah Nomor 17 Tahun 2020 tentang Perubahan atas Peraturan Pemerintah Nomor 11 Tahun 2017 tentang Manajemen Pegawai Negeri Sipil</t>
  </si>
  <si>
    <t>Jabatan Pengawas (JP)</t>
  </si>
  <si>
    <t>III/b, III/a, II/d, II/c</t>
  </si>
  <si>
    <t>Bertanggung jawab mengendalikan pelaksanaan kegiatan yang dilakukan oleh pejabat pelaksana.</t>
  </si>
  <si>
    <t>Kepala Subbagian, Kepala Seksi, Lurah, Sekretaris Lurah</t>
  </si>
  <si>
    <t>Jabatan Pelaksana (JP)</t>
  </si>
  <si>
    <t>II/d, II/c, II/b, II/a, I/d, I/c, I/b, I/a</t>
  </si>
  <si>
    <t>Melaksanakan tugas teknis fungsional umum dan teknis operasional sesuai dengan keahlian dan keterampilan tertentu. Merupakan ujung tombak pelayanan publik.</t>
  </si>
  <si>
    <t>Staf, Pelaksana Teknis, Analis, Pranata, Fungsional Umum (misalnya: Pengadministrasi Umum, Pengelola Data, Verifikator, dll.)</t>
  </si>
  <si>
    <t>Undang-Undang Nomor 20 Tahun 2023 tentang Aparatur Sipil Negara&amp;lt;br&gt;Peraturan Pemerintah Nomor 17 Tahun 2020 tentang Perubahan atas Peraturan Pemerintah Nomor 11 Tahun 2017 tentang Manajemen Pegawai Negeri Sipil&amp;lt;br&gt;Peraturan Menteri Pendayagunaan Aparatur Negara dan Reformasi Birokrasi (PermenPANRB) terkait Nomenklatur Jabatan Pelaksana</t>
  </si>
  <si>
    <t>PANGKAT</t>
  </si>
  <si>
    <t>GOLONGAN</t>
  </si>
  <si>
    <t>RUANG</t>
  </si>
  <si>
    <t>GOLONGAN PNS (BPS)</t>
  </si>
  <si>
    <t>No Urut</t>
  </si>
  <si>
    <t>Column1</t>
  </si>
  <si>
    <t>Juru Muda</t>
  </si>
  <si>
    <t>I</t>
  </si>
  <si>
    <t>A</t>
  </si>
  <si>
    <t>I/a</t>
  </si>
  <si>
    <t>Juru Muda Tingkat I</t>
  </si>
  <si>
    <t>B</t>
  </si>
  <si>
    <t>I/b</t>
  </si>
  <si>
    <t>Juru</t>
  </si>
  <si>
    <t>C</t>
  </si>
  <si>
    <t>I/c</t>
  </si>
  <si>
    <t>Juru Tingkat I</t>
  </si>
  <si>
    <t>D</t>
  </si>
  <si>
    <t>I/d</t>
  </si>
  <si>
    <t>Pengatur Muda</t>
  </si>
  <si>
    <t>II</t>
  </si>
  <si>
    <t>II/a</t>
  </si>
  <si>
    <t>Pengatur Muda Tingkat I</t>
  </si>
  <si>
    <t>II/b</t>
  </si>
  <si>
    <t>Pengatur</t>
  </si>
  <si>
    <t>II/c</t>
  </si>
  <si>
    <t>Pengatur Tingkat I</t>
  </si>
  <si>
    <t>II/d</t>
  </si>
  <si>
    <t>Penata Muda</t>
  </si>
  <si>
    <t>III</t>
  </si>
  <si>
    <t>III/a</t>
  </si>
  <si>
    <t>Penata Muda Tingkat I</t>
  </si>
  <si>
    <t>III/b</t>
  </si>
  <si>
    <t>Penata</t>
  </si>
  <si>
    <t>III/c</t>
  </si>
  <si>
    <t>Penata Tingkat I</t>
  </si>
  <si>
    <t>III/d</t>
  </si>
  <si>
    <t>Pembina</t>
  </si>
  <si>
    <t>IV</t>
  </si>
  <si>
    <t>IV/a</t>
  </si>
  <si>
    <t>Pembina Tingkat I</t>
  </si>
  <si>
    <t>IV/b</t>
  </si>
  <si>
    <t>Pembina Utama Muda</t>
  </si>
  <si>
    <t>IV/c</t>
  </si>
  <si>
    <t>Pembina Utama Madya</t>
  </si>
  <si>
    <t>IV/d</t>
  </si>
  <si>
    <t>Pembina Utama</t>
  </si>
  <si>
    <t>E</t>
  </si>
  <si>
    <t>IV/e</t>
  </si>
  <si>
    <t>PEMBINA TINGKAT I (IV/B)</t>
  </si>
  <si>
    <t>PENATA TINGKAT I (III/D)</t>
  </si>
  <si>
    <t>PENATA MUDA TINGKAT I (III/B)</t>
  </si>
  <si>
    <t>PENGATUR TINGKAT I (II/D)</t>
  </si>
  <si>
    <t>PERSEN</t>
  </si>
  <si>
    <t>KODE PEGAWAI ASN</t>
  </si>
  <si>
    <t>JUMLAH PEGAWAI APARATUR SIPIL NEGARA PADA DINAS KOMUNIKASI, INFORMATIKA, STATISTIK DAN PERSANDIAN KABUPATEN BALANGAN MENURUT JENIS KELAMIN TAHUN 2025</t>
  </si>
  <si>
    <t>PERSENTASE JUMLAH PEGAWAI APARATUR SIPIL NEGARA PADA DINAS KOMUNIKASI, INFORMATIKA, STATISTIK DAN PERSANDIAN KABUPATEN BALANGAN MENURUT JENIS KELAMIN TAHUN 2025</t>
  </si>
  <si>
    <t>JUMLAH PEGAWAI APARATUR SIPIL NEGARA PADA DINAS KOMUNIKASI, INFORMATIKA, STATISTIK DAN PERSANDIAN KABUPATEN BALANGAN MENURUT KELOMPOK UMUR (TAHUN) DAN JENIS KELAMIN TAHUN 2025</t>
  </si>
  <si>
    <t>PENGADMINISTRASI PERKANTORAN</t>
  </si>
  <si>
    <t>OPERATOR LAYANAN OPERASIONAL</t>
  </si>
  <si>
    <t xml:space="preserve">JABATAN </t>
  </si>
  <si>
    <t>Jabatan Manajerial/non Manajerial</t>
  </si>
  <si>
    <t>Eselonering</t>
  </si>
  <si>
    <t>JABATAN MANAJERIAL</t>
  </si>
  <si>
    <t>JABATAN NONMANAJERIAL</t>
  </si>
  <si>
    <t>JABATAN PIMPINAN TINGGI PRATAMA</t>
  </si>
  <si>
    <t>II/B</t>
  </si>
  <si>
    <t>JABATAN ADMINISTRATOR</t>
  </si>
  <si>
    <t>III/B</t>
  </si>
  <si>
    <t>JABATAN PENGAWAS</t>
  </si>
  <si>
    <t>IV/A</t>
  </si>
  <si>
    <t>JABATAN FUNGSIONAL</t>
  </si>
  <si>
    <t>NON ESELON</t>
  </si>
  <si>
    <t>JABATAN PELAKSANA</t>
  </si>
  <si>
    <t>JABATAN ASN</t>
  </si>
  <si>
    <t>JABATAN MANAJERIAL/NON MANAJERIAL</t>
  </si>
  <si>
    <t>ESELONERING</t>
  </si>
  <si>
    <t>JUMLAH PEGAWAI APARATUR SIPIL NEGARA PADA DINAS KOMUNIKASI, INFORMATIKA, STATISTIK DAN PERSANDIAN KABUPATEN BALANGAN MENURUT MASA KERJA (TAHUN) DAN JENIS KELAMIN TAHUN 2025</t>
  </si>
  <si>
    <t>JUMLAH PEGAWAI APARATUR SIPIL NEGARA PADA DINAS KOMUNIKASI, INFORMATIKA, STATISTIK DAN PERSANDIAN KABUPATEN BALANGAN MENURUT PANGKAT (GOLONGAN/RUANG) DAN JENIS KELAMIN TAHUN 2025</t>
  </si>
  <si>
    <t>TABEL 5</t>
  </si>
  <si>
    <t>TABEL 6</t>
  </si>
  <si>
    <t>TABEL 7</t>
  </si>
  <si>
    <t>JUMLAH PEGAWAI APARATUR SIPIL NEGARA PADA DINAS KOMUNIKASI, INFORMATIKA, STATISTIK DAN PERSANDIAN KABUPATEN BALANGAN MENURUT JABATAN ASN  DAN JENIS KELAMIN TAHUN 2025</t>
  </si>
  <si>
    <t>TABEL 8</t>
  </si>
  <si>
    <t>Grand Total</t>
  </si>
  <si>
    <t>II/C</t>
  </si>
  <si>
    <t>II/D</t>
  </si>
  <si>
    <t>III/A</t>
  </si>
  <si>
    <t>III/C</t>
  </si>
  <si>
    <t>III/D</t>
  </si>
  <si>
    <t>S2-MAGISTER MANAJEMEN</t>
  </si>
  <si>
    <t>(Tahun 2019)</t>
  </si>
  <si>
    <t>S2-EKONOMI</t>
  </si>
  <si>
    <t>(Tahun 0000)</t>
  </si>
  <si>
    <t>S2-TEKNIK ELEKTRO DAN TEKNOLOGI INFORMASI</t>
  </si>
  <si>
    <t>(Tahun 2015)</t>
  </si>
  <si>
    <t>(Tahun 2013)</t>
  </si>
  <si>
    <t>S1-ILMU KOMUNIKASI</t>
  </si>
  <si>
    <t>(Tahun 2001)</t>
  </si>
  <si>
    <t>S1-ADMINISTRASI NEGARA</t>
  </si>
  <si>
    <t>(Tahun 2004)</t>
  </si>
  <si>
    <t>(Tahun 2023)</t>
  </si>
  <si>
    <t>S2-ILMU PEMERINTAHAN</t>
  </si>
  <si>
    <t>(Tahun 2016)</t>
  </si>
  <si>
    <t>S1-ADMINISTRASI PUBLIK</t>
  </si>
  <si>
    <t>(Tahun 2024)</t>
  </si>
  <si>
    <t>D3-MANAJEMEN INFORMATIKA</t>
  </si>
  <si>
    <t>(Tahun 2003)</t>
  </si>
  <si>
    <t>(Tahun 2021)</t>
  </si>
  <si>
    <t>(Tahun 2012)</t>
  </si>
  <si>
    <t>S2-MAGISTER PENDIDIKAN</t>
  </si>
  <si>
    <t>(Tahun 2022)</t>
  </si>
  <si>
    <t>(Tahun 2014)</t>
  </si>
  <si>
    <t>S1-SISTEM INFORMASI</t>
  </si>
  <si>
    <t>(Tahun 2010)</t>
  </si>
  <si>
    <t>S1-STATISTIK</t>
  </si>
  <si>
    <t>(Tahun 2020)</t>
  </si>
  <si>
    <t>S1-MATEMATIKA</t>
  </si>
  <si>
    <t>S1-INFORMATIKA</t>
  </si>
  <si>
    <t>D3-TEKNIK INFORMATIKA</t>
  </si>
  <si>
    <t>(Tahun 2018)</t>
  </si>
  <si>
    <t>D3-TEKNOLOGI INFORMASI</t>
  </si>
  <si>
    <t>X</t>
  </si>
  <si>
    <t>Kode (1)</t>
  </si>
  <si>
    <t>Tingkat Pendidikan</t>
  </si>
  <si>
    <t>Kode (2)</t>
  </si>
  <si>
    <t>Tingkat Pendidikan (2)</t>
  </si>
  <si>
    <t>Kode (3)</t>
  </si>
  <si>
    <t>Tingkat Pendidikan Menurut Tingkat Pendidikan (Ijazah)</t>
  </si>
  <si>
    <t>0</t>
  </si>
  <si>
    <t>Kurang dari pendidikan dasar</t>
  </si>
  <si>
    <t>01</t>
  </si>
  <si>
    <t>Tidak pernah mengikuti program pendidikan</t>
  </si>
  <si>
    <t>010</t>
  </si>
  <si>
    <t>02</t>
  </si>
  <si>
    <t>Pendidikan Anak Usia Dini</t>
  </si>
  <si>
    <t>021</t>
  </si>
  <si>
    <t>Taman Kanak-kanak (TK)</t>
  </si>
  <si>
    <t>022</t>
  </si>
  <si>
    <t>Raudhatul Athfal (RA)</t>
  </si>
  <si>
    <t>03</t>
  </si>
  <si>
    <t>Tidak tamat SD/sederajat</t>
  </si>
  <si>
    <t>030</t>
  </si>
  <si>
    <t>1</t>
  </si>
  <si>
    <t>Pendidikan dasar</t>
  </si>
  <si>
    <t>11</t>
  </si>
  <si>
    <t>SD/sederajat</t>
  </si>
  <si>
    <t>111</t>
  </si>
  <si>
    <t>Sekolah Dasar (SD)</t>
  </si>
  <si>
    <t>112</t>
  </si>
  <si>
    <t>Madrasah Ibtidaiyah (MI)</t>
  </si>
  <si>
    <t>113</t>
  </si>
  <si>
    <t>Sekolah Luar Biasa (SLB) setingkat SD</t>
  </si>
  <si>
    <t>114</t>
  </si>
  <si>
    <t>Paket A</t>
  </si>
  <si>
    <t>119</t>
  </si>
  <si>
    <t>Lainnya</t>
  </si>
  <si>
    <t>12</t>
  </si>
  <si>
    <t>SMP/sederajat</t>
  </si>
  <si>
    <t>121</t>
  </si>
  <si>
    <t>Sekolah Menengah Pertama (SMP)</t>
  </si>
  <si>
    <t>122</t>
  </si>
  <si>
    <t>Sekolah Luar Biasa (SLB) setingkat SMP</t>
  </si>
  <si>
    <t>123</t>
  </si>
  <si>
    <t>SLB setingkat SMP</t>
  </si>
  <si>
    <t>124</t>
  </si>
  <si>
    <t>Paket B</t>
  </si>
  <si>
    <t>129</t>
  </si>
  <si>
    <t>Pendidikan menengah</t>
  </si>
  <si>
    <t>20</t>
  </si>
  <si>
    <t>201</t>
  </si>
  <si>
    <t>Sekolah Menengah Atas (SMA)</t>
  </si>
  <si>
    <t>202</t>
  </si>
  <si>
    <t>Sekolah Menengah Kejuruan (SMK)</t>
  </si>
  <si>
    <t>203</t>
  </si>
  <si>
    <t>Madrasah Aliyah (MA)</t>
  </si>
  <si>
    <t>204</t>
  </si>
  <si>
    <t>Madrasah Aliyah Kejuruan (MAK)</t>
  </si>
  <si>
    <t>205</t>
  </si>
  <si>
    <t>Sekolah Luar Biasa (SLB) setingkat SMA</t>
  </si>
  <si>
    <t>206</t>
  </si>
  <si>
    <t>Paket C</t>
  </si>
  <si>
    <t>209</t>
  </si>
  <si>
    <t>3</t>
  </si>
  <si>
    <t>Pendidikan tinggi</t>
  </si>
  <si>
    <t>31</t>
  </si>
  <si>
    <t>Pendidikan vokasi</t>
  </si>
  <si>
    <t>311</t>
  </si>
  <si>
    <t>Diploma I</t>
  </si>
  <si>
    <t>312</t>
  </si>
  <si>
    <t>Diploma II</t>
  </si>
  <si>
    <t>313</t>
  </si>
  <si>
    <t>Diploma III</t>
  </si>
  <si>
    <t>32</t>
  </si>
  <si>
    <t>Pendidikan sarjana dan pendidikan vokasi setara sarjana</t>
  </si>
  <si>
    <t>321</t>
  </si>
  <si>
    <t>Diploma IV</t>
  </si>
  <si>
    <t>322</t>
  </si>
  <si>
    <t>Pendidikan sarjana</t>
  </si>
  <si>
    <t>33</t>
  </si>
  <si>
    <t>Pendidikan profesi</t>
  </si>
  <si>
    <t>330</t>
  </si>
  <si>
    <t>34</t>
  </si>
  <si>
    <t>Pendidikan pascasarjana</t>
  </si>
  <si>
    <t>341</t>
  </si>
  <si>
    <t>Pendidikan magister</t>
  </si>
  <si>
    <t>342</t>
  </si>
  <si>
    <t>Pendidikan doktor</t>
  </si>
  <si>
    <t>Pendidikan</t>
  </si>
  <si>
    <t>3 Digit</t>
  </si>
  <si>
    <t>1 Digit</t>
  </si>
  <si>
    <t>2 Digit</t>
  </si>
  <si>
    <t>Tahun Penyelesaian TK. Pendidikan</t>
  </si>
  <si>
    <t>TINGKAT PENDIDIKAN</t>
  </si>
  <si>
    <t>JUMLAH PEGAWAI APARATUR SIPIL NEGARA PADA DINAS KOMUNIKASI, INFORMATIKA, STATISTIK DAN PERSANDIAN KABUPATEN BALANGAN MENURUT TINGKAT PENDIDIKAN DAN JENIS KELAMIN TAHUN 2025</t>
  </si>
  <si>
    <t>TABEL 9</t>
  </si>
  <si>
    <t>TABEL 10</t>
  </si>
  <si>
    <t>RAHMAT, S.Mat</t>
  </si>
  <si>
    <t>Nama</t>
  </si>
  <si>
    <t>Jabatan</t>
  </si>
  <si>
    <t>SEKSRETARIAT</t>
  </si>
  <si>
    <t>BIDANG STATISTIK DAN PERSANDIAN</t>
  </si>
  <si>
    <t>BIDANG PENGELOLAAN INFORMASI DAN KOMUNIKASI PUBLIK</t>
  </si>
  <si>
    <t>BIDANG PENGELOLAAN APLIKASI INFORMATIKA</t>
  </si>
  <si>
    <t>koDE</t>
  </si>
  <si>
    <t>UNIT KERJA</t>
  </si>
  <si>
    <t>KODE UNIT KERJA</t>
  </si>
  <si>
    <t>PIMPINAN ORGANISASI</t>
  </si>
  <si>
    <t>JUMLAH PEGAWAI APARATUR SIPIL NEGARA PADA DINAS KOMUNIKASI, INFORMATIKA, STATISTIK DAN PERSANDIAN KABUPATEN BALANGAN MENURUT UNIT KERJA DAN JENIS KELAMIN TAHUN 2025</t>
  </si>
  <si>
    <t>TABEL 11</t>
  </si>
  <si>
    <t>TABEL 12</t>
  </si>
  <si>
    <t>TABEL 13</t>
  </si>
  <si>
    <t>TABEL 14</t>
  </si>
  <si>
    <t>TABEL 15</t>
  </si>
  <si>
    <t>TABEL 16</t>
  </si>
  <si>
    <t>TABEL 17</t>
  </si>
  <si>
    <t>TABEL 18</t>
  </si>
  <si>
    <t>TABEL 19</t>
  </si>
  <si>
    <t>TABEL 20</t>
  </si>
  <si>
    <t>TABEL 21</t>
  </si>
  <si>
    <t>TABEL 22</t>
  </si>
  <si>
    <t>TABEL 23</t>
  </si>
  <si>
    <t>TABEL 24</t>
  </si>
  <si>
    <t>TABEL 25</t>
  </si>
  <si>
    <t>TABEL 26</t>
  </si>
  <si>
    <t>TABEL 27</t>
  </si>
  <si>
    <t>TABEL 28</t>
  </si>
  <si>
    <t>TABEL 29</t>
  </si>
  <si>
    <t>TABEL 30</t>
  </si>
  <si>
    <t>TABEL 31</t>
  </si>
  <si>
    <t>TABEL 32</t>
  </si>
  <si>
    <t>TABEL 33</t>
  </si>
  <si>
    <t>TABEL 34</t>
  </si>
  <si>
    <t>TABEL 35</t>
  </si>
  <si>
    <t>TABEL 36</t>
  </si>
  <si>
    <t>TABEL 37</t>
  </si>
  <si>
    <t>TABEL 38</t>
  </si>
  <si>
    <t>TABEL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</si>
</sst>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21]dd\ mmmm\ yyyy;@"/>
    <numFmt numFmtId="165" formatCode="dd/mm/yyyy;@"/>
  </numFmts>
  <fonts count="5" x14ac:knownFonts="1">
    <font>
      <sz val="11"/>
      <color theme="1"/>
      <name val="Calibri"/>
      <family val="2"/>
      <charset val="1"/>
      <scheme val="minor"/>
    </font>
    <font>
      <sz val="11"/>
      <color theme="1"/>
      <name val="Calibri"/>
      <family val="2"/>
      <scheme val="minor"/>
    </font>
    <font>
      <b/>
      <sz val="11"/>
      <color theme="1"/>
      <name val="Calibri"/>
      <family val="2"/>
      <scheme val="minor"/>
    </font>
    <font>
      <sz val="8"/>
      <name val="Calibri"/>
      <family val="2"/>
      <charset val="1"/>
      <scheme val="minor"/>
    </font>
    <font>
      <sz val="11"/>
      <color rgb="FF333333"/>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1" fillId="0" borderId="0"/>
  </cellStyleXfs>
  <cellXfs count="65">
    <xf numFmtId="0" fontId="0" fillId="0" borderId="0" xfId="0"/>
    <xf numFmtId="0" fontId="0" fillId="0" borderId="0" xfId="0" applyAlignment="1">
      <alignment wrapText="1"/>
    </xf>
    <xf numFmtId="49" fontId="0" fillId="0" borderId="0" xfId="0" applyNumberFormat="1"/>
    <xf numFmtId="165" fontId="0" fillId="0" borderId="0" xfId="0" applyNumberFormat="1"/>
    <xf numFmtId="164" fontId="0" fillId="0" borderId="0" xfId="0" applyNumberFormat="1" applyAlignment="1">
      <alignment horizontal="center"/>
    </xf>
    <xf numFmtId="1" fontId="0" fillId="0" borderId="0" xfId="0" applyNumberFormat="1" applyAlignment="1">
      <alignment horizontal="center"/>
    </xf>
    <xf numFmtId="164"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1"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center"/>
    </xf>
    <xf numFmtId="0" fontId="0" fillId="0" borderId="0" xfId="0" pivotButton="1"/>
    <xf numFmtId="0" fontId="0" fillId="0" borderId="0" xfId="0" applyAlignment="1">
      <alignment horizontal="left"/>
    </xf>
    <xf numFmtId="0" fontId="0" fillId="0" borderId="0" xfId="0" pivotButton="1" applyAlignment="1">
      <alignment horizontal="center"/>
    </xf>
    <xf numFmtId="0" fontId="0" fillId="0" borderId="0" xfId="0" applyAlignment="1">
      <alignment horizontal="center" vertical="top"/>
    </xf>
    <xf numFmtId="0" fontId="0" fillId="0" borderId="0" xfId="0" applyAlignment="1">
      <alignment horizontal="justify" vertical="top"/>
    </xf>
    <xf numFmtId="0" fontId="0" fillId="0" borderId="0" xfId="0" applyAlignment="1">
      <alignment horizontal="justify" vertical="top" wrapText="1"/>
    </xf>
    <xf numFmtId="0" fontId="0" fillId="0" borderId="0" xfId="0" applyAlignment="1">
      <alignment horizontal="left" vertical="center" wrapText="1"/>
    </xf>
    <xf numFmtId="0" fontId="0" fillId="0" borderId="0" xfId="0" pivotButton="1" applyAlignment="1">
      <alignment horizontal="center" wrapText="1"/>
    </xf>
    <xf numFmtId="0" fontId="0" fillId="0" borderId="0" xfId="0" pivotButton="1" applyAlignment="1">
      <alignment horizontal="center" vertical="center" wrapText="1"/>
    </xf>
    <xf numFmtId="0" fontId="2" fillId="0" borderId="0" xfId="0" applyFont="1"/>
    <xf numFmtId="0" fontId="2" fillId="0" borderId="0" xfId="0" applyFont="1" applyAlignment="1">
      <alignment vertical="top"/>
    </xf>
    <xf numFmtId="14" fontId="0" fillId="0" borderId="0" xfId="0" applyNumberFormat="1" applyAlignment="1">
      <alignment horizontal="center"/>
    </xf>
    <xf numFmtId="1" fontId="0" fillId="0" borderId="0" xfId="0" applyNumberFormat="1" applyAlignment="1">
      <alignment horizontal="left"/>
    </xf>
    <xf numFmtId="0" fontId="0" fillId="0" borderId="0" xfId="0" pivotButton="1" applyAlignment="1">
      <alignment horizontal="center" vertical="center"/>
    </xf>
    <xf numFmtId="0" fontId="0" fillId="0" borderId="0" xfId="0" applyAlignment="1">
      <alignment horizontal="center" vertical="center"/>
    </xf>
    <xf numFmtId="165" fontId="0" fillId="0" borderId="0" xfId="0" applyNumberFormat="1" applyAlignment="1">
      <alignment horizontal="center" vertical="center" wrapText="1"/>
    </xf>
    <xf numFmtId="0" fontId="0" fillId="0" borderId="0" xfId="0" applyAlignment="1">
      <alignment vertical="top" wrapText="1"/>
    </xf>
    <xf numFmtId="1" fontId="0" fillId="0" borderId="5" xfId="0" applyNumberFormat="1" applyBorder="1" applyAlignment="1">
      <alignment horizontal="center" vertical="center"/>
    </xf>
    <xf numFmtId="0" fontId="0" fillId="0" borderId="6" xfId="0" applyBorder="1" applyAlignment="1">
      <alignment horizontal="center" vertical="center"/>
    </xf>
    <xf numFmtId="0" fontId="4" fillId="0" borderId="1" xfId="1" applyFont="1" applyBorder="1" applyAlignment="1">
      <alignment horizont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0" fontId="0" fillId="0" borderId="5" xfId="0" applyBorder="1" applyAlignment="1">
      <alignment horizontal="justify" vertical="top"/>
    </xf>
    <xf numFmtId="0" fontId="0" fillId="0" borderId="6" xfId="0" applyBorder="1" applyAlignment="1">
      <alignment horizontal="justify" vertical="top"/>
    </xf>
    <xf numFmtId="0" fontId="0" fillId="0" borderId="5" xfId="0" applyBorder="1" applyAlignment="1">
      <alignment horizontal="center" vertical="center" wrapText="1"/>
    </xf>
    <xf numFmtId="0" fontId="0" fillId="0" borderId="6" xfId="0" applyBorder="1" applyAlignment="1">
      <alignment horizontal="center" vertical="center" wrapText="1"/>
    </xf>
    <xf numFmtId="10"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7" xfId="0" applyBorder="1" applyAlignment="1">
      <alignment horizontal="justify" vertical="top" wrapText="1"/>
    </xf>
    <xf numFmtId="0" fontId="0" fillId="0" borderId="6" xfId="0" applyBorder="1" applyAlignment="1">
      <alignment horizontal="justify" vertical="top" wrapText="1"/>
    </xf>
    <xf numFmtId="0" fontId="0" fillId="0" borderId="7" xfId="0" applyBorder="1" applyAlignment="1">
      <alignment horizontal="center" vertical="center" wrapText="1"/>
    </xf>
    <xf numFmtId="1" fontId="0" fillId="0" borderId="2" xfId="0" applyNumberFormat="1" applyBorder="1"/>
    <xf numFmtId="0" fontId="0" fillId="0" borderId="3" xfId="0" applyBorder="1"/>
    <xf numFmtId="0" fontId="0" fillId="0" borderId="4" xfId="0" applyBorder="1"/>
    <xf numFmtId="10" fontId="0" fillId="0" borderId="6" xfId="0" applyNumberFormat="1" applyBorder="1" applyAlignment="1">
      <alignment horizontal="center"/>
    </xf>
    <xf numFmtId="0" fontId="0" fillId="0" borderId="0" xfId="0" applyAlignment="1">
      <alignment vertical="center"/>
    </xf>
    <xf numFmtId="0" fontId="0" fillId="0" borderId="0" xfId="0" pivotButton="1" applyAlignment="1">
      <alignment vertical="center"/>
    </xf>
    <xf numFmtId="0" fontId="0" fillId="0" borderId="0" xfId="0" applyAlignment="1">
      <alignment horizontal="left" indent="1"/>
    </xf>
    <xf numFmtId="0" fontId="2" fillId="0" borderId="0" xfId="0" applyFont="1" applyAlignment="1">
      <alignment horizontal="justify" vertical="top" wrapText="1"/>
    </xf>
    <xf numFmtId="1" fontId="0" fillId="0" borderId="0" xfId="0" applyNumberFormat="1"/>
    <xf numFmtId="49" fontId="0" fillId="0" borderId="8" xfId="0" applyNumberFormat="1" applyBorder="1"/>
    <xf numFmtId="49" fontId="0" fillId="0" borderId="9" xfId="0" applyNumberFormat="1" applyBorder="1"/>
    <xf numFmtId="0" fontId="2" fillId="0" borderId="0" xfId="0" applyFont="1" applyAlignment="1">
      <alignment horizontal="justify" vertical="top" wrapText="1"/>
    </xf>
    <xf numFmtId="0" fontId="0" fillId="0" borderId="0" xfId="0" applyAlignment="1">
      <alignment horizontal="justify" vertical="top" wrapText="1"/>
    </xf>
    <xf numFmtId="0" fontId="2" fillId="2" borderId="0" xfId="0" applyFont="1" applyFill="1" applyAlignment="1">
      <alignment vertical="top"/>
    </xf>
    <xf numFmtId="0" fontId="2" fillId="2" borderId="0" xfId="0" applyFont="1" applyFill="1" applyAlignment="1">
      <alignment horizontal="justify" vertical="top" wrapText="1"/>
    </xf>
    <xf numFmtId="0" fontId="0" fillId="2" borderId="0" xfId="0" applyFill="1" applyAlignment="1">
      <alignment horizontal="justify" vertical="top" wrapText="1"/>
    </xf>
    <xf numFmtId="0" fontId="2" fillId="2" borderId="0" xfId="0" applyFont="1" applyFill="1"/>
    <xf numFmtId="0" fontId="0" fillId="2" borderId="0" xfId="0" applyFill="1"/>
    <xf numFmtId="0" fontId="0" fillId="2" borderId="0" xfId="0" applyFill="1" applyAlignment="1">
      <alignment horizontal="center"/>
    </xf>
    <xf numFmtId="0" fontId="0" fillId="2" borderId="0" xfId="0" applyFill="1" applyAlignment="1">
      <alignment horizontal="center" vertical="center" wrapText="1"/>
    </xf>
    <xf numFmtId="0" fontId="0" fillId="2" borderId="0" xfId="0" applyFill="1" applyAlignment="1">
      <alignment vertical="center" wrapText="1"/>
    </xf>
  </cellXfs>
  <cellStyles count="2">
    <cellStyle name="Normal" xfId="0" builtinId="0"/>
    <cellStyle name="Normal 2" xfId="1" xr:uid="{184A71ED-B1CE-49A2-8AAC-2310CC67D5CC}"/>
  </cellStyles>
  <dxfs count="1119">
    <dxf>
      <numFmt numFmtId="0" formatCode="General"/>
    </dxf>
    <dxf>
      <alignment horizontal="left" vertical="bottom" textRotation="0" wrapText="0" indent="0" justifyLastLine="0" shrinkToFit="0" readingOrder="0"/>
    </dxf>
    <dxf>
      <numFmt numFmtId="30" formatCode="@"/>
    </dxf>
    <dxf>
      <numFmt numFmtId="30" formatCode="@"/>
    </dxf>
    <dxf>
      <numFmt numFmtId="30" formatCode="@"/>
    </dxf>
    <dxf>
      <numFmt numFmtId="30" formatCode="@"/>
    </dxf>
    <dxf>
      <numFmt numFmtId="30" formatCode="@"/>
    </dxf>
    <dxf>
      <numFmt numFmtId="30" formatCode="@"/>
    </dxf>
    <dxf>
      <numFmt numFmtId="0" formatCode="General"/>
    </dxf>
    <dxf>
      <numFmt numFmtId="0" formatCode="General"/>
    </dxf>
    <dxf>
      <alignment horizontal="justify" vertical="top" textRotation="0" wrapText="1"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1"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horizontal="center"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vertical="center"/>
    </dxf>
    <dxf>
      <alignment vertical="center"/>
    </dxf>
    <dxf>
      <alignment vertical="center"/>
    </dxf>
    <dxf>
      <alignment vertical="center"/>
    </dxf>
    <dxf>
      <alignment horizontal="center"/>
    </dxf>
    <dxf>
      <alignment vertical="center"/>
    </dxf>
    <dxf>
      <alignment vertical="center"/>
    </dxf>
    <dxf>
      <alignment vertical="center"/>
    </dxf>
    <dxf>
      <alignment vertical="center"/>
    </dxf>
    <dxf>
      <alignment vertical="center"/>
    </dxf>
    <dxf>
      <alignment horizontal="center"/>
    </dxf>
    <dxf>
      <alignment vertical="center"/>
    </dxf>
    <dxf>
      <alignment vertical="center"/>
    </dxf>
    <dxf>
      <alignment vertical="center"/>
    </dxf>
    <dxf>
      <alignment vertical="center"/>
    </dxf>
    <dxf>
      <alignment vertic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border>
        <left style="thin">
          <color indexed="64"/>
        </left>
        <right style="thin">
          <color indexed="64"/>
        </right>
        <bottom style="thin">
          <color indexed="64"/>
        </bottom>
      </border>
    </dxf>
    <dxf>
      <border>
        <left style="thin">
          <color indexed="64"/>
        </left>
      </border>
    </dxf>
    <dxf>
      <border>
        <left style="thin">
          <color indexed="64"/>
        </left>
      </border>
    </dxf>
    <dxf>
      <border>
        <left style="thin">
          <color indexed="64"/>
        </left>
      </border>
    </dxf>
    <dxf>
      <border>
        <right style="thin">
          <color indexed="64"/>
        </right>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vertical="center"/>
    </dxf>
    <dxf>
      <alignment vertical="center"/>
    </dxf>
    <dxf>
      <alignment horizontal="justify" vertical="top"/>
    </dxf>
    <dxf>
      <alignment vertical="center"/>
    </dxf>
    <dxf>
      <alignment vertical="center"/>
    </dxf>
    <dxf>
      <alignment vertical="center"/>
    </dxf>
    <dxf>
      <numFmt numFmtId="14" formatCode="0.00%"/>
    </dxf>
    <dxf>
      <alignment vertical="center"/>
    </dxf>
    <dxf>
      <alignment vertical="center"/>
    </dxf>
    <dxf>
      <alignment horizontal="center"/>
    </dxf>
    <dxf>
      <alignment horizontal="center"/>
    </dxf>
    <dxf>
      <alignment wrapText="1"/>
    </dxf>
    <dxf>
      <alignment wrapText="1"/>
    </dxf>
    <dxf>
      <alignment vertical="center"/>
    </dxf>
    <dxf>
      <alignment vertical="center"/>
    </dxf>
    <dxf>
      <alignment wrapText="1"/>
    </dxf>
    <dxf>
      <alignment wrapText="1"/>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wrapText="1"/>
    </dxf>
    <dxf>
      <alignment wrapText="1"/>
    </dxf>
    <dxf>
      <alignment wrapText="1"/>
    </dxf>
    <dxf>
      <alignment vertical="center"/>
    </dxf>
    <dxf>
      <alignment vertical="center"/>
    </dxf>
    <dxf>
      <alignment wrapText="1"/>
    </dxf>
    <dxf>
      <alignment wrapText="1"/>
    </dxf>
    <dxf>
      <alignment horizontal="center"/>
    </dxf>
    <dxf>
      <alignment horizontal="center"/>
    </dxf>
    <dxf>
      <alignment horizontal="center"/>
    </dxf>
    <dxf>
      <alignment wrapText="1"/>
    </dxf>
    <dxf>
      <alignment wrapText="1"/>
    </dxf>
    <dxf>
      <alignment wrapText="1"/>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vertical="center"/>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vertical="center"/>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vertical="center"/>
    </dxf>
    <dxf>
      <alignment horizontal="center"/>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wrapText="1"/>
    </dxf>
    <dxf>
      <alignment wrapText="1"/>
    </dxf>
    <dxf>
      <alignment wrapText="1"/>
    </dxf>
    <dxf>
      <alignment vertical="center"/>
    </dxf>
    <dxf>
      <alignment horizontal="center"/>
    </dxf>
    <dxf>
      <alignment horizontal="center"/>
    </dxf>
    <dxf>
      <alignment wrapText="1"/>
    </dxf>
    <dxf>
      <alignment vertical="center"/>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vertical="center"/>
    </dxf>
    <dxf>
      <alignment vertical="center"/>
    </dxf>
    <dxf>
      <alignment vertical="center"/>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vertical="center"/>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wrapText="1"/>
    </dxf>
    <dxf>
      <alignment wrapText="1"/>
    </dxf>
    <dxf>
      <alignment wrapText="1"/>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vertical="center"/>
    </dxf>
    <dxf>
      <alignment horizontal="center"/>
    </dxf>
    <dxf>
      <alignment wrapText="1"/>
    </dxf>
    <dxf>
      <alignment horizontal="center"/>
    </dxf>
    <dxf>
      <alignment horizontal="center"/>
    </dxf>
    <dxf>
      <alignment horizontal="center"/>
    </dxf>
    <dxf>
      <alignment vertical="center"/>
    </dxf>
    <dxf>
      <alignment vertical="center"/>
    </dxf>
    <dxf>
      <alignment wrapText="1"/>
    </dxf>
    <dxf>
      <alignment wrapText="1"/>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vertical="center"/>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vertical="center"/>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wrapText="1"/>
    </dxf>
    <dxf>
      <alignment wrapText="1"/>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vertical="center"/>
    </dxf>
    <dxf>
      <alignment horizontal="center"/>
    </dxf>
    <dxf>
      <alignment vertical="center"/>
    </dxf>
    <dxf>
      <alignment vertical="center"/>
    </dxf>
    <dxf>
      <alignment vertical="center"/>
    </dxf>
    <dxf>
      <alignment horizontal="center"/>
    </dxf>
    <dxf>
      <alignment horizontal="center"/>
    </dxf>
    <dxf>
      <alignment vertical="center"/>
    </dxf>
    <dxf>
      <alignment horizontal="center"/>
    </dxf>
    <dxf>
      <alignment vertical="center"/>
    </dxf>
    <dxf>
      <alignment horizontal="center"/>
    </dxf>
    <dxf>
      <alignment wrapText="1"/>
    </dxf>
    <dxf>
      <alignment wrapText="1"/>
    </dxf>
    <dxf>
      <alignment wrapText="1"/>
    </dxf>
    <dxf>
      <alignment vertical="center"/>
    </dxf>
    <dxf>
      <alignment horizontal="center"/>
    </dxf>
    <dxf>
      <alignment horizontal="center"/>
    </dxf>
    <dxf>
      <alignment wrapText="1"/>
    </dxf>
    <dxf>
      <alignment horizontal="center"/>
    </dxf>
    <dxf>
      <alignment wrapText="1"/>
    </dxf>
    <dxf>
      <alignment horizontal="center"/>
    </dxf>
    <dxf>
      <alignment horizontal="center"/>
    </dxf>
    <dxf>
      <alignment horizontal="center"/>
    </dxf>
    <dxf>
      <alignment horizontal="center" textRotation="0" indent="0" justifyLastLine="0" shrinkToFit="0" readingOrder="0"/>
    </dxf>
    <dxf>
      <numFmt numFmtId="0" formatCode="General"/>
    </dxf>
    <dxf>
      <numFmt numFmtId="1" formatCode="0"/>
      <alignment horizontal="center" textRotation="0" indent="0" justifyLastLine="0" shrinkToFit="0" readingOrder="0"/>
    </dxf>
    <dxf>
      <numFmt numFmtId="1" formatCode="0"/>
    </dxf>
    <dxf>
      <numFmt numFmtId="0" formatCode="General"/>
    </dxf>
    <dxf>
      <numFmt numFmtId="0" formatCode="General"/>
      <alignment horizontal="center" textRotation="0" indent="0" justifyLastLine="0" shrinkToFit="0" readingOrder="0"/>
    </dxf>
    <dxf>
      <numFmt numFmtId="0" formatCode="General"/>
    </dxf>
    <dxf>
      <numFmt numFmtId="0" formatCode="General"/>
    </dxf>
    <dxf>
      <numFmt numFmtId="0" formatCode="General"/>
    </dxf>
    <dxf>
      <numFmt numFmtId="164" formatCode="[$-421]dd\ mmmm\ yyyy;@"/>
      <alignment horizontal="center" textRotation="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64" formatCode="[$-421]dd\ mmmm\ yyyy;@"/>
      <alignment horizontal="center" vertical="bottom" textRotation="0" wrapText="0" indent="0" justifyLastLine="0" shrinkToFit="0" readingOrder="0"/>
    </dxf>
    <dxf>
      <numFmt numFmtId="1" formatCode="0"/>
    </dxf>
    <dxf>
      <numFmt numFmtId="165" formatCode="dd/mm/yyyy;@"/>
    </dxf>
    <dxf>
      <alignment horizontal="center" vertical="bottom"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[ASN DISKOMINFOSAN.xlsx]informasi!PivotTable3</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informasi!$F$28:$F$29</c:f>
              <c:strCache>
                <c:ptCount val="1"/>
                <c:pt idx="0">
                  <c:v>LAKI-LAKI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informasi!$E$30:$E$34</c:f>
              <c:strCache>
                <c:ptCount val="4"/>
                <c:pt idx="0">
                  <c:v>20-29</c:v>
                </c:pt>
                <c:pt idx="1">
                  <c:v>30-39</c:v>
                </c:pt>
                <c:pt idx="2">
                  <c:v>40-50</c:v>
                </c:pt>
                <c:pt idx="3">
                  <c:v>&gt;50</c:v>
                </c:pt>
              </c:strCache>
            </c:strRef>
          </c:cat>
          <c:val>
            <c:numRef>
              <c:f>informasi!$F$30:$F$34</c:f>
              <c:numCache>
                <c:formatCode>General</c:formatCode>
                <c:ptCount val="4"/>
                <c:pt idx="0">
                  <c:v>9</c:v>
                </c:pt>
                <c:pt idx="1">
                  <c:v>6</c:v>
                </c:pt>
                <c:pt idx="2">
                  <c:v>9</c:v>
                </c:pt>
                <c:pt idx="3">
                  <c:v>1</c:v>
                </c:pt>
              </c:numCache>
            </c:numRef>
          </c:val>
          <c:extLst>
            <c:ext xmlns:c16="http://schemas.microsoft.com/office/drawing/2014/chart" uri="{C3380CC4-5D6E-409C-BE32-E72D297353CC}">
              <c16:uniqueId val="{00000000-A5D1-4CFD-BDC6-40CB46780632}"/>
            </c:ext>
          </c:extLst>
        </c:ser>
        <c:ser>
          <c:idx val="1"/>
          <c:order val="1"/>
          <c:tx>
            <c:strRef>
              <c:f>informasi!$G$28:$G$29</c:f>
              <c:strCache>
                <c:ptCount val="1"/>
                <c:pt idx="0">
                  <c:v>PEREMPUAN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informasi!$E$30:$E$34</c:f>
              <c:strCache>
                <c:ptCount val="4"/>
                <c:pt idx="0">
                  <c:v>20-29</c:v>
                </c:pt>
                <c:pt idx="1">
                  <c:v>30-39</c:v>
                </c:pt>
                <c:pt idx="2">
                  <c:v>40-50</c:v>
                </c:pt>
                <c:pt idx="3">
                  <c:v>&gt;50</c:v>
                </c:pt>
              </c:strCache>
            </c:strRef>
          </c:cat>
          <c:val>
            <c:numRef>
              <c:f>informasi!$G$30:$G$34</c:f>
              <c:numCache>
                <c:formatCode>General</c:formatCode>
                <c:ptCount val="4"/>
                <c:pt idx="0">
                  <c:v>3</c:v>
                </c:pt>
                <c:pt idx="1">
                  <c:v>2</c:v>
                </c:pt>
                <c:pt idx="2">
                  <c:v>2</c:v>
                </c:pt>
                <c:pt idx="3">
                  <c:v>1</c:v>
                </c:pt>
              </c:numCache>
            </c:numRef>
          </c:val>
          <c:extLst>
            <c:ext xmlns:c16="http://schemas.microsoft.com/office/drawing/2014/chart" uri="{C3380CC4-5D6E-409C-BE32-E72D297353CC}">
              <c16:uniqueId val="{00000001-A5D1-4CFD-BDC6-40CB46780632}"/>
            </c:ext>
          </c:extLst>
        </c:ser>
        <c:dLbls>
          <c:showLegendKey val="0"/>
          <c:showVal val="0"/>
          <c:showCatName val="0"/>
          <c:showSerName val="0"/>
          <c:showPercent val="0"/>
          <c:showBubbleSize val="0"/>
        </c:dLbls>
        <c:gapWidth val="219"/>
        <c:overlap val="-27"/>
        <c:axId val="874303775"/>
        <c:axId val="874293791"/>
      </c:barChart>
      <c:catAx>
        <c:axId val="874303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4293791"/>
        <c:crosses val="autoZero"/>
        <c:auto val="1"/>
        <c:lblAlgn val="ctr"/>
        <c:lblOffset val="100"/>
        <c:noMultiLvlLbl val="0"/>
      </c:catAx>
      <c:valAx>
        <c:axId val="874293791"/>
        <c:scaling>
          <c:orientation val="minMax"/>
        </c:scaling>
        <c:delete val="1"/>
        <c:axPos val="l"/>
        <c:numFmt formatCode="General" sourceLinked="1"/>
        <c:majorTickMark val="none"/>
        <c:minorTickMark val="none"/>
        <c:tickLblPos val="nextTo"/>
        <c:crossAx val="874303775"/>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[ASN DISKOMINFOSAN.xlsx]informasi!PivotTable4</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informasi!$F$39:$F$40</c:f>
              <c:strCache>
                <c:ptCount val="1"/>
                <c:pt idx="0">
                  <c:v>LAKI-LAKI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informasi!$E$41:$E$51</c:f>
              <c:strCache>
                <c:ptCount val="10"/>
                <c:pt idx="0">
                  <c:v>PEMBINA TINGKAT I (IV/B)</c:v>
                </c:pt>
                <c:pt idx="1">
                  <c:v>PEMBINA (IV/A)</c:v>
                </c:pt>
                <c:pt idx="2">
                  <c:v>PENATA TINGKAT I (III/D)</c:v>
                </c:pt>
                <c:pt idx="3">
                  <c:v>PENATA (III/C)</c:v>
                </c:pt>
                <c:pt idx="4">
                  <c:v>PENATA MUDA TINGKAT I (III/B)</c:v>
                </c:pt>
                <c:pt idx="5">
                  <c:v>PENATA MUDA (III/A)</c:v>
                </c:pt>
                <c:pt idx="6">
                  <c:v>PENGATUR TINGKAT I (II/D)</c:v>
                </c:pt>
                <c:pt idx="7">
                  <c:v>PENGATUR (II/C)</c:v>
                </c:pt>
                <c:pt idx="8">
                  <c:v>(IX)</c:v>
                </c:pt>
                <c:pt idx="9">
                  <c:v>(V)</c:v>
                </c:pt>
              </c:strCache>
            </c:strRef>
          </c:cat>
          <c:val>
            <c:numRef>
              <c:f>informasi!$F$41:$F$51</c:f>
              <c:numCache>
                <c:formatCode>General</c:formatCode>
                <c:ptCount val="10"/>
                <c:pt idx="0">
                  <c:v>1</c:v>
                </c:pt>
                <c:pt idx="1">
                  <c:v>2</c:v>
                </c:pt>
                <c:pt idx="2">
                  <c:v>7</c:v>
                </c:pt>
                <c:pt idx="3">
                  <c:v>2</c:v>
                </c:pt>
                <c:pt idx="4">
                  <c:v>1</c:v>
                </c:pt>
                <c:pt idx="5">
                  <c:v>6</c:v>
                </c:pt>
                <c:pt idx="6">
                  <c:v>1</c:v>
                </c:pt>
                <c:pt idx="7">
                  <c:v>1</c:v>
                </c:pt>
                <c:pt idx="8">
                  <c:v>3</c:v>
                </c:pt>
                <c:pt idx="9">
                  <c:v>1</c:v>
                </c:pt>
              </c:numCache>
            </c:numRef>
          </c:val>
          <c:extLst>
            <c:ext xmlns:c16="http://schemas.microsoft.com/office/drawing/2014/chart" uri="{C3380CC4-5D6E-409C-BE32-E72D297353CC}">
              <c16:uniqueId val="{00000000-4168-405B-960F-FA0A95DE5231}"/>
            </c:ext>
          </c:extLst>
        </c:ser>
        <c:ser>
          <c:idx val="1"/>
          <c:order val="1"/>
          <c:tx>
            <c:strRef>
              <c:f>informasi!$G$39:$G$40</c:f>
              <c:strCache>
                <c:ptCount val="1"/>
                <c:pt idx="0">
                  <c:v>PEREMPUAN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informasi!$E$41:$E$51</c:f>
              <c:strCache>
                <c:ptCount val="10"/>
                <c:pt idx="0">
                  <c:v>PEMBINA TINGKAT I (IV/B)</c:v>
                </c:pt>
                <c:pt idx="1">
                  <c:v>PEMBINA (IV/A)</c:v>
                </c:pt>
                <c:pt idx="2">
                  <c:v>PENATA TINGKAT I (III/D)</c:v>
                </c:pt>
                <c:pt idx="3">
                  <c:v>PENATA (III/C)</c:v>
                </c:pt>
                <c:pt idx="4">
                  <c:v>PENATA MUDA TINGKAT I (III/B)</c:v>
                </c:pt>
                <c:pt idx="5">
                  <c:v>PENATA MUDA (III/A)</c:v>
                </c:pt>
                <c:pt idx="6">
                  <c:v>PENGATUR TINGKAT I (II/D)</c:v>
                </c:pt>
                <c:pt idx="7">
                  <c:v>PENGATUR (II/C)</c:v>
                </c:pt>
                <c:pt idx="8">
                  <c:v>(IX)</c:v>
                </c:pt>
                <c:pt idx="9">
                  <c:v>(V)</c:v>
                </c:pt>
              </c:strCache>
            </c:strRef>
          </c:cat>
          <c:val>
            <c:numRef>
              <c:f>informasi!$G$41:$G$51</c:f>
              <c:numCache>
                <c:formatCode>General</c:formatCode>
                <c:ptCount val="10"/>
                <c:pt idx="1">
                  <c:v>1</c:v>
                </c:pt>
                <c:pt idx="2">
                  <c:v>2</c:v>
                </c:pt>
                <c:pt idx="3">
                  <c:v>1</c:v>
                </c:pt>
                <c:pt idx="4">
                  <c:v>1</c:v>
                </c:pt>
                <c:pt idx="5">
                  <c:v>2</c:v>
                </c:pt>
                <c:pt idx="9">
                  <c:v>1</c:v>
                </c:pt>
              </c:numCache>
            </c:numRef>
          </c:val>
          <c:extLst>
            <c:ext xmlns:c16="http://schemas.microsoft.com/office/drawing/2014/chart" uri="{C3380CC4-5D6E-409C-BE32-E72D297353CC}">
              <c16:uniqueId val="{00000001-4168-405B-960F-FA0A95DE5231}"/>
            </c:ext>
          </c:extLst>
        </c:ser>
        <c:dLbls>
          <c:showLegendKey val="0"/>
          <c:showVal val="0"/>
          <c:showCatName val="0"/>
          <c:showSerName val="0"/>
          <c:showPercent val="0"/>
          <c:showBubbleSize val="0"/>
        </c:dLbls>
        <c:gapWidth val="182"/>
        <c:axId val="874322911"/>
        <c:axId val="874318751"/>
      </c:barChart>
      <c:catAx>
        <c:axId val="8743229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4318751"/>
        <c:crosses val="autoZero"/>
        <c:auto val="1"/>
        <c:lblAlgn val="ctr"/>
        <c:lblOffset val="100"/>
        <c:noMultiLvlLbl val="0"/>
      </c:catAx>
      <c:valAx>
        <c:axId val="874318751"/>
        <c:scaling>
          <c:orientation val="minMax"/>
        </c:scaling>
        <c:delete val="1"/>
        <c:axPos val="b"/>
        <c:numFmt formatCode="General" sourceLinked="1"/>
        <c:majorTickMark val="none"/>
        <c:minorTickMark val="none"/>
        <c:tickLblPos val="nextTo"/>
        <c:crossAx val="8743229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228600</xdr:colOff>
      <xdr:row>21</xdr:row>
      <xdr:rowOff>76200</xdr:rowOff>
    </xdr:from>
    <xdr:to>
      <xdr:col>15</xdr:col>
      <xdr:colOff>533400</xdr:colOff>
      <xdr:row>33</xdr:row>
      <xdr:rowOff>0</xdr:rowOff>
    </xdr:to>
    <xdr:graphicFrame macro="">
      <xdr:nvGraphicFramePr>
        <xdr:cNvPr id="2" name="Chart 1">
          <a:extLst>
            <a:ext uri="{FF2B5EF4-FFF2-40B4-BE49-F238E27FC236}">
              <a16:creationId xmlns:a16="http://schemas.microsoft.com/office/drawing/2014/main" id="{A344A76D-9E45-4D76-8D72-55E12A85A3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228600</xdr:colOff>
      <xdr:row>33</xdr:row>
      <xdr:rowOff>30480</xdr:rowOff>
    </xdr:from>
    <xdr:to>
      <xdr:col>19</xdr:col>
      <xdr:colOff>388620</xdr:colOff>
      <xdr:row>53</xdr:row>
      <xdr:rowOff>38100</xdr:rowOff>
    </xdr:to>
    <xdr:graphicFrame macro="">
      <xdr:nvGraphicFramePr>
        <xdr:cNvPr id="3" name="Chart 2">
          <a:extLst>
            <a:ext uri="{FF2B5EF4-FFF2-40B4-BE49-F238E27FC236}">
              <a16:creationId xmlns:a16="http://schemas.microsoft.com/office/drawing/2014/main" id="{45308658-99D5-4036-B0AE-6B1915A30F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819.658516550924" createdVersion="7" refreshedVersion="7" minRefreshableVersion="3" recordCount="33" xr:uid="{6F3A1012-7DDB-4D24-B1BE-B70B7EC6CCBD}">
  <cacheSource type="worksheet">
    <worksheetSource name="DISKOMINFOSAN"/>
  </cacheSource>
  <cacheFields count="29">
    <cacheField name="NO." numFmtId="0">
      <sharedItems containsSemiMixedTypes="0" containsString="0" containsNumber="1" containsInteger="1" minValue="1" maxValue="33"/>
    </cacheField>
    <cacheField name="NIP" numFmtId="0">
      <sharedItems/>
    </cacheField>
    <cacheField name="TMT CPNS" numFmtId="165">
      <sharedItems/>
    </cacheField>
    <cacheField name="UNIT KERJA" numFmtId="1">
      <sharedItems count="5">
        <s v="PIMPINAN ORGANISASI"/>
        <s v="BIDANG STATISTIK DAN PERSANDIAN"/>
        <s v="BIDANG PENGELOLAAN INFORMASI DAN KOMUNIKASI PUBLIK"/>
        <s v="BIDANG PENGELOLAAN APLIKASI INFORMATIKA"/>
        <s v="SEKSRETARIAT"/>
      </sharedItems>
    </cacheField>
    <cacheField name="NAMA" numFmtId="0">
      <sharedItems count="34">
        <s v="MUHAMMAD NOR, S.Sos, MM"/>
        <s v="FAIZAH FEBRIANI, S.Psi,_x000a_MSE"/>
        <s v="SLAMET ENGGO WIDODO, S.IP, M.Eng"/>
        <s v="CANDRA SAPUTRA GANIE, S.Sos, MM"/>
        <s v="FAUZAN RAHMAN, S.Sos"/>
        <s v="EDDY FAHRIANNOR, S.Sos"/>
        <s v="ERLITA HANDAYANI, S.ST, MM"/>
        <s v="MURDIANSYAH, S.STP, M.IP"/>
        <s v="HERRY, S.A.P"/>
        <s v="DEBBIE ADE CHANDRA, A.Md"/>
        <s v="YUSMA, S.Kom, MM"/>
        <s v="SRI YUNIDA MISLIANI,_x000a_S.Sos"/>
        <s v="EDDY IRAWAN, S.Sos, MM"/>
        <s v="FAULINA, S.Kom, MM"/>
        <s v="DUDY RACHMAT, S.Pd,_x000a_M.Pd"/>
        <s v="HERRY YURLIANTO Y,_x000a_S.Sos, MM"/>
        <s v="KRISMAN, S.I.Kom."/>
        <s v="NORDIATI, S.Kom"/>
        <s v="ABDULLAH, S.AP"/>
        <s v="ALBERTUS EDY_x000a_SUPRIYONO, S.Kom"/>
        <s v="SYAFIQ, S.Stat."/>
        <s v="PETRA WARA NANDAYANI._x000a_R, S.T"/>
        <s v="ANITA KESUMA DEWI,_x000a_S.Kom"/>
        <s v="RAHMAT, S.Mat"/>
        <s v="ANDRE SAPUTRA, S.AP"/>
        <s v="MUHAMMAD SAIDI YUPINI,_x000a_S.Kom"/>
        <s v="MUHAMMAD HATTA, A.Md"/>
        <s v="ANGGIE YULISTIAWAN, A.Md.Kom"/>
        <s v="MUHAMMAD RIDHA ZULIANNOR, S.Kom"/>
        <s v="BARKATULLAH ASFI, S.Kom."/>
        <s v="KHAIRUL AZMI, S.Kom"/>
        <s v="NANDA YULIARTI"/>
        <s v="YUDIYANTORO"/>
        <s v="-. RAHMAT, S.Mat" u="1"/>
      </sharedItems>
    </cacheField>
    <cacheField name="TANGGAL LAHIR" numFmtId="164">
      <sharedItems containsSemiMixedTypes="0" containsNonDate="0" containsDate="1" containsString="0" minDate="1971-08-23T00:00:00" maxDate="2002-07-08T00:00:00"/>
    </cacheField>
    <cacheField name="KODE JENIS KELAMIN" numFmtId="1">
      <sharedItems containsSemiMixedTypes="0" containsString="0" containsNumber="1" containsInteger="1" minValue="1" maxValue="2"/>
    </cacheField>
    <cacheField name="JENIS KELAMIN" numFmtId="1">
      <sharedItems count="2">
        <s v="LAKI-LAKI"/>
        <s v="PEREMPUAN"/>
      </sharedItems>
    </cacheField>
    <cacheField name="UMUR (TAHUN)" numFmtId="1">
      <sharedItems containsSemiMixedTypes="0" containsString="0" containsNumber="1" containsInteger="1" minValue="22" maxValue="53" count="20">
        <n v="53"/>
        <n v="51"/>
        <n v="46"/>
        <n v="43"/>
        <n v="49"/>
        <n v="39"/>
        <n v="35"/>
        <n v="44"/>
        <n v="45"/>
        <n v="38"/>
        <n v="32"/>
        <n v="33"/>
        <n v="36"/>
        <n v="29"/>
        <n v="26"/>
        <n v="24"/>
        <n v="25"/>
        <n v="27"/>
        <n v="22"/>
        <n v="28"/>
      </sharedItems>
      <fieldGroup base="8">
        <rangePr autoStart="0" autoEnd="0" startNum="20" endNum="50" groupInterval="10"/>
        <groupItems count="5">
          <s v="&lt;20"/>
          <s v="20-29"/>
          <s v="30-39"/>
          <s v="40-50"/>
          <s v="&gt;50"/>
        </groupItems>
      </fieldGroup>
    </cacheField>
    <cacheField name="GOLONGAN PNS (BPS)" numFmtId="1">
      <sharedItems count="10">
        <s v="IV/B"/>
        <s v="IV/A"/>
        <s v="III/D"/>
        <s v="III/C"/>
        <s v="III/B"/>
        <s v="III/A"/>
        <s v="II/D"/>
        <s v="II/C"/>
        <s v="(IX)"/>
        <s v="(V)"/>
      </sharedItems>
    </cacheField>
    <cacheField name="PANGKAT (GOLONGAN/RUANG)" numFmtId="0">
      <sharedItems count="14">
        <s v="PEMBINA TINGKAT I (IV/B)"/>
        <s v="PEMBINA (IV/A)"/>
        <s v="PENATA TINGKAT I (III/D)"/>
        <s v="PENATA (III/C)"/>
        <s v="PENATA MUDA TINGKAT I (III/B)"/>
        <s v="PENATA MUDA (III/A)"/>
        <s v="PENGATUR TINGKAT I (II/D)"/>
        <s v="PENGATUR (II/C)"/>
        <s v="(IX)"/>
        <s v="(V)"/>
        <s v="PENATA TK I (III/D)" u="1"/>
        <s v="PEMBINA TK I (IV/B)" u="1"/>
        <s v="PENGATUR TK I (II/D)" u="1"/>
        <s v="PENATA MUDA TK I (III/B)" u="1"/>
      </sharedItems>
    </cacheField>
    <cacheField name="TMT PANGKAT (GOLONGAN/RUANG)" numFmtId="164">
      <sharedItems containsNonDate="0" containsDate="1" containsString="0" containsBlank="1" minDate="2015-04-01T00:00:00" maxDate="2025-06-02T00:00:00" count="17">
        <d v="2023-04-01T00:00:00"/>
        <d v="2015-04-01T00:00:00"/>
        <d v="2018-10-01T00:00:00"/>
        <d v="2020-04-01T00:00:00"/>
        <d v="2022-04-01T00:00:00"/>
        <d v="2023-10-01T00:00:00"/>
        <d v="2024-02-01T00:00:00"/>
        <d v="2024-04-01T00:00:00"/>
        <d v="2024-10-01T00:00:00"/>
        <d v="2025-06-01T00:00:00"/>
        <d v="2021-04-01T00:00:00"/>
        <d v="2024-06-01T00:00:00"/>
        <d v="2024-12-01T00:00:00"/>
        <d v="2021-10-01T00:00:00"/>
        <d v="2022-02-01T00:00:00"/>
        <d v="2025-04-01T00:00:00"/>
        <m/>
      </sharedItems>
      <fieldGroup par="28" base="11">
        <rangePr groupBy="months" startDate="2015-04-01T00:00:00" endDate="2025-06-02T00:00:00"/>
        <groupItems count="14">
          <s v="(blank)"/>
          <s v="Jan"/>
          <s v="Feb"/>
          <s v="Mar"/>
          <s v="Apr"/>
          <s v="Mei"/>
          <s v="Jun"/>
          <s v="Jul"/>
          <s v="Agu"/>
          <s v="Sep"/>
          <s v="Okt"/>
          <s v="Nov"/>
          <s v="Des"/>
          <s v="&gt;02/06/2025"/>
        </groupItems>
      </fieldGroup>
    </cacheField>
    <cacheField name="JABATAN" numFmtId="0">
      <sharedItems count="19">
        <s v="KEPALA DINAS KOMUNIKASI, INFORMATIKA, STATISTIK DAN PERSANDIAN"/>
        <s v="PENELAAH TEKNIS KEBIJAKAN"/>
        <s v="KEPALA BIDANG PENGELOLAAN INFORMASI DAN KOMUNIKASI PUBLIK"/>
        <s v="KEPALA BIDANG STATISTIK DAN PERSANDIAN"/>
        <s v="JF PRANATA HUBUNGAN MASYARAKAT AHLI MUDA"/>
        <s v="JF SANDIMAN AHLI MUDA"/>
        <s v="KEPALA BIDANG PENGELOLAAN APLIKASI INFORMATIKA"/>
        <s v="JF STATISTISI AHLI MUDA"/>
        <s v="JF PRANATA KOMPUTER AHLI MUDA"/>
        <s v="KEPALA SUB BAGIAN PERENCANAAN DAN KEUANGAN"/>
        <s v="KEPALA SUB BAGIAN UMUM DAN KEPEGAWAIAN"/>
        <s v="JF PRANATA KOMPUTER AHLI PERTAMA"/>
        <s v="JF STATISTISI AHLI PERTAMA"/>
        <s v="JF PRANATA HUBUNGAN MASYARAKAT AHLI PERTAMA"/>
        <s v="JF SANDIMAN AHLI PERTAMA"/>
        <s v="PENGOLAH DATA DAN INFORMASI"/>
        <s v="JF PRANATA KOMPUTER TERAMPIL"/>
        <s v="PENGADMINISTRASI PERKANTORAN"/>
        <s v="OPERATOR LAYANAN OPERASIONAL"/>
      </sharedItems>
    </cacheField>
    <cacheField name="TMT JABATAN" numFmtId="0">
      <sharedItems containsBlank="1"/>
    </cacheField>
    <cacheField name="JABATAN ASN" numFmtId="0">
      <sharedItems count="2">
        <s v="JABATAN MANAJERIAL"/>
        <s v="JABATAN NONMANAJERIAL"/>
      </sharedItems>
    </cacheField>
    <cacheField name="JABATAN MANAJERIAL/NON MANAJERIAL" numFmtId="0">
      <sharedItems count="5">
        <s v="JABATAN PIMPINAN TINGGI PRATAMA"/>
        <s v="JABATAN PELAKSANA"/>
        <s v="JABATAN ADMINISTRATOR"/>
        <s v="JABATAN FUNGSIONAL"/>
        <s v="JABATAN PENGAWAS"/>
      </sharedItems>
    </cacheField>
    <cacheField name="ESELONERING" numFmtId="0">
      <sharedItems count="4">
        <s v="II/B"/>
        <s v="NON ESELON"/>
        <s v="III/B"/>
        <s v="IV/A"/>
      </sharedItems>
    </cacheField>
    <cacheField name="MASA KERJA (TAHUN)" numFmtId="0">
      <sharedItems containsSemiMixedTypes="0" containsString="0" containsNumber="1" containsInteger="1" minValue="0" maxValue="32" count="13">
        <n v="32"/>
        <n v="25"/>
        <n v="20"/>
        <n v="19"/>
        <n v="15"/>
        <n v="13"/>
        <n v="16"/>
        <n v="17"/>
        <n v="4"/>
        <n v="3"/>
        <n v="0"/>
        <n v="6"/>
        <n v="1"/>
      </sharedItems>
      <fieldGroup base="17">
        <rangePr autoEnd="0" startNum="0" endNum="30" groupInterval="4"/>
        <groupItems count="10">
          <s v="&lt;0"/>
          <s v="0-3"/>
          <s v="4-7"/>
          <s v="8-11"/>
          <s v="12-15"/>
          <s v="16-19"/>
          <s v="20-23"/>
          <s v="24-27"/>
          <s v="28-31"/>
          <s v="&gt;32"/>
        </groupItems>
      </fieldGroup>
    </cacheField>
    <cacheField name="MASA KERJA (TAHUN &amp; BULAN)" numFmtId="0">
      <sharedItems/>
    </cacheField>
    <cacheField name="DIKLAT" numFmtId="0">
      <sharedItems containsBlank="1"/>
    </cacheField>
    <cacheField name="PENDIDIKAN" numFmtId="0">
      <sharedItems/>
    </cacheField>
    <cacheField name="TINGKAT PENDIDIKAN" numFmtId="1">
      <sharedItems count="4">
        <s v="Pendidikan magister"/>
        <s v="Pendidikan sarjana"/>
        <s v="Diploma III"/>
        <s v="Sekolah Menengah Atas (SMA)"/>
      </sharedItems>
    </cacheField>
    <cacheField name="Tahun Penyelesaian TK. Pendidikan" numFmtId="0">
      <sharedItems containsBlank="1"/>
    </cacheField>
    <cacheField name="KODE PEGAWAI ASN" numFmtId="1">
      <sharedItems containsSemiMixedTypes="0" containsString="0" containsNumber="1" containsInteger="1" minValue="1" maxValue="2" count="2">
        <n v="1"/>
        <n v="2"/>
      </sharedItems>
    </cacheField>
    <cacheField name="PEGAWAI ASN" numFmtId="0">
      <sharedItems count="2">
        <s v="Pegawai Negeri Sipil (PNS)"/>
        <s v="Pegawai Pemerintah dengan Perjanjian Kerja (PPPK)"/>
      </sharedItems>
    </cacheField>
    <cacheField name="TEMPAT / TGL._x000a_LAHIR" numFmtId="0">
      <sharedItems containsBlank="1"/>
    </cacheField>
    <cacheField name="TANGGAL PENGUMPULAN DATA" numFmtId="14">
      <sharedItems containsSemiMixedTypes="0" containsNonDate="0" containsDate="1" containsString="0" minDate="2025-06-10T00:00:00" maxDate="2025-06-11T00:00:00"/>
    </cacheField>
    <cacheField name="Quarters" numFmtId="0" databaseField="0">
      <fieldGroup base="11">
        <rangePr groupBy="quarters" startDate="2015-04-01T00:00:00" endDate="2025-06-02T00:00:00"/>
        <groupItems count="6">
          <s v="&lt;01/04/2015"/>
          <s v="Qtr1"/>
          <s v="Qtr2"/>
          <s v="Qtr3"/>
          <s v="Qtr4"/>
          <s v="&gt;02/06/2025"/>
        </groupItems>
      </fieldGroup>
    </cacheField>
    <cacheField name="Years" numFmtId="0" databaseField="0">
      <fieldGroup base="11">
        <rangePr groupBy="years" startDate="2015-04-01T00:00:00" endDate="2025-06-02T00:00:00"/>
        <groupItems count="13">
          <s v="&lt;01/04/2015"/>
          <s v="2015"/>
          <s v="2016"/>
          <s v="2017"/>
          <s v="2018"/>
          <s v="2019"/>
          <s v="2020"/>
          <s v="2021"/>
          <s v="2022"/>
          <s v="2023"/>
          <s v="2024"/>
          <s v="2025"/>
          <s v="&gt;02/06/2025"/>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n v="1"/>
    <s v="197108231993031005"/>
    <s v="1/03/1993"/>
    <x v="0"/>
    <x v="0"/>
    <d v="1971-08-23T00:00:00"/>
    <n v="1"/>
    <x v="0"/>
    <x v="0"/>
    <x v="0"/>
    <x v="0"/>
    <x v="0"/>
    <x v="0"/>
    <s v="TMT : 20 April 2022"/>
    <x v="0"/>
    <x v="0"/>
    <x v="0"/>
    <x v="0"/>
    <s v="32 TAHUN, 3 BULAN"/>
    <s v="PIM III Tahun : 2021"/>
    <s v="S2-MAGISTER MANAJEMEN"/>
    <x v="0"/>
    <s v="(Tahun 2019)"/>
    <x v="0"/>
    <x v="0"/>
    <s v="PARINGIN / 23 Agustus 1971"/>
    <d v="2025-06-10T00:00:00"/>
  </r>
  <r>
    <n v="2"/>
    <s v="197402022000032006"/>
    <s v="1/03/2000"/>
    <x v="1"/>
    <x v="1"/>
    <d v="1974-02-02T00:00:00"/>
    <n v="2"/>
    <x v="1"/>
    <x v="1"/>
    <x v="1"/>
    <x v="1"/>
    <x v="1"/>
    <x v="1"/>
    <s v="TMT : 02 Februari 2025"/>
    <x v="1"/>
    <x v="1"/>
    <x v="1"/>
    <x v="1"/>
    <s v="25 TAHUN, 3 BULAN"/>
    <s v="PIM IV Tahun : 2011"/>
    <s v="S2-EKONOMI"/>
    <x v="0"/>
    <s v="(Tahun 0000)"/>
    <x v="0"/>
    <x v="0"/>
    <s v="KANDANGAN / 02 Februari 1974"/>
    <d v="2025-06-10T00:00:00"/>
  </r>
  <r>
    <n v="3"/>
    <s v="197809102005011008"/>
    <s v="1/01/2005"/>
    <x v="2"/>
    <x v="2"/>
    <d v="1978-09-10T00:00:00"/>
    <n v="1"/>
    <x v="0"/>
    <x v="2"/>
    <x v="1"/>
    <x v="1"/>
    <x v="2"/>
    <x v="2"/>
    <s v="TMT : 10 Januari 2024"/>
    <x v="0"/>
    <x v="2"/>
    <x v="2"/>
    <x v="2"/>
    <s v="20 TAHUN, 5 BULAN"/>
    <s v="PIM III Tahun : 2019"/>
    <s v="S2-TEKNIK ELEKTRO DAN TEKNOLOGI INFORMASI"/>
    <x v="0"/>
    <s v="(Tahun 2015)"/>
    <x v="0"/>
    <x v="0"/>
    <s v="TABALONG / 10 September 1978"/>
    <d v="2025-06-10T00:00:00"/>
  </r>
  <r>
    <n v="4"/>
    <s v="198201232006041006"/>
    <s v="1/04/2006"/>
    <x v="1"/>
    <x v="3"/>
    <d v="1982-01-23T00:00:00"/>
    <n v="1"/>
    <x v="0"/>
    <x v="3"/>
    <x v="1"/>
    <x v="1"/>
    <x v="3"/>
    <x v="3"/>
    <s v="TMT : 10 Januari 2024"/>
    <x v="0"/>
    <x v="2"/>
    <x v="2"/>
    <x v="3"/>
    <s v="19 TAHUN, 2 BULAN"/>
    <s v="PIM IV Tahun : 2013"/>
    <s v="S2-EKONOMI"/>
    <x v="0"/>
    <s v="(Tahun 2013)"/>
    <x v="0"/>
    <x v="0"/>
    <s v="MARTAPURA / 23 Januari 1982"/>
    <d v="2025-06-10T00:00:00"/>
  </r>
  <r>
    <n v="5"/>
    <s v="197512172010011010"/>
    <s v="1/01/2010"/>
    <x v="2"/>
    <x v="4"/>
    <d v="1975-12-17T00:00:00"/>
    <n v="1"/>
    <x v="0"/>
    <x v="4"/>
    <x v="2"/>
    <x v="2"/>
    <x v="3"/>
    <x v="4"/>
    <s v="TMT : 31 Desember 2021"/>
    <x v="1"/>
    <x v="3"/>
    <x v="1"/>
    <x v="4"/>
    <s v="15 TAHUN, 5 BULAN"/>
    <s v="PIM IV Tahun : 2019"/>
    <s v="S1-ILMU KOMUNIKASI"/>
    <x v="1"/>
    <s v="(Tahun 2001)"/>
    <x v="0"/>
    <x v="0"/>
    <s v="NEGARA / 17 Desember 1975"/>
    <d v="2025-06-10T00:00:00"/>
  </r>
  <r>
    <n v="6"/>
    <s v="198112062010011017"/>
    <s v="1/01/2010"/>
    <x v="1"/>
    <x v="5"/>
    <d v="1981-12-06T00:00:00"/>
    <n v="1"/>
    <x v="0"/>
    <x v="3"/>
    <x v="2"/>
    <x v="2"/>
    <x v="3"/>
    <x v="5"/>
    <s v="TMT : 04 November 2022"/>
    <x v="1"/>
    <x v="3"/>
    <x v="1"/>
    <x v="4"/>
    <s v="15 TAHUN, 5 BULAN"/>
    <s v="PRAJABATAN Tahun : 2010"/>
    <s v="S1-ADMINISTRASI NEGARA"/>
    <x v="1"/>
    <s v="(Tahun 2004)"/>
    <x v="0"/>
    <x v="0"/>
    <s v="TANJUNG / 06 Desember 1981"/>
    <d v="2025-06-10T00:00:00"/>
  </r>
  <r>
    <n v="7"/>
    <s v="198507232006042003"/>
    <s v="1/04/2006"/>
    <x v="2"/>
    <x v="6"/>
    <d v="1985-07-23T00:00:00"/>
    <n v="2"/>
    <x v="1"/>
    <x v="5"/>
    <x v="2"/>
    <x v="2"/>
    <x v="4"/>
    <x v="1"/>
    <s v="TMT : 02 Februari 2025"/>
    <x v="1"/>
    <x v="1"/>
    <x v="1"/>
    <x v="3"/>
    <s v="19 TAHUN, 2 BULAN"/>
    <s v="PRAJABATAN Tahun : 2006"/>
    <s v="S2-MAGISTER MANAJEMEN"/>
    <x v="0"/>
    <s v="(Tahun 2023)"/>
    <x v="0"/>
    <x v="0"/>
    <s v="BANJARBARU / 23 Juli 1985"/>
    <d v="2025-06-10T00:00:00"/>
  </r>
  <r>
    <n v="8"/>
    <s v="199005212012061002"/>
    <s v="1/06/2012"/>
    <x v="3"/>
    <x v="7"/>
    <d v="1990-05-21T00:00:00"/>
    <n v="1"/>
    <x v="0"/>
    <x v="6"/>
    <x v="2"/>
    <x v="2"/>
    <x v="5"/>
    <x v="6"/>
    <s v="TMT : 10 Januari 2024"/>
    <x v="0"/>
    <x v="2"/>
    <x v="2"/>
    <x v="5"/>
    <s v="13 TAHUN, 0 BULAN"/>
    <s v="PIM III Tahun : 2024"/>
    <s v="S2-ILMU PEMERINTAHAN"/>
    <x v="0"/>
    <s v="(Tahun 2016)"/>
    <x v="0"/>
    <x v="0"/>
    <s v="AMUNTAI / 21 Mei 1990"/>
    <d v="2025-06-10T00:00:00"/>
  </r>
  <r>
    <n v="9"/>
    <s v="197812082006041022"/>
    <s v="1/04/2006"/>
    <x v="1"/>
    <x v="8"/>
    <d v="1978-12-08T00:00:00"/>
    <n v="1"/>
    <x v="0"/>
    <x v="2"/>
    <x v="2"/>
    <x v="2"/>
    <x v="5"/>
    <x v="7"/>
    <s v="TMT : 31 Desember 2021"/>
    <x v="1"/>
    <x v="3"/>
    <x v="1"/>
    <x v="3"/>
    <s v="19 TAHUN, 2 BULAN"/>
    <s v="PRAJABATAN Tahun : 2006"/>
    <s v="S1-ADMINISTRASI PUBLIK"/>
    <x v="1"/>
    <s v="(Tahun 2024)"/>
    <x v="0"/>
    <x v="0"/>
    <s v="BANUA HANYAR/ 08 Desember 1978"/>
    <d v="2025-06-10T00:00:00"/>
  </r>
  <r>
    <n v="10"/>
    <s v="198103272010011020"/>
    <s v="1/01/2010"/>
    <x v="3"/>
    <x v="9"/>
    <d v="1981-03-27T00:00:00"/>
    <n v="1"/>
    <x v="0"/>
    <x v="7"/>
    <x v="2"/>
    <x v="2"/>
    <x v="6"/>
    <x v="8"/>
    <s v="TMT : 31 Desember 2021"/>
    <x v="1"/>
    <x v="3"/>
    <x v="1"/>
    <x v="4"/>
    <s v="15 TAHUN, 5 BULAN"/>
    <s v="PRAJABATAN Tahun : 2010"/>
    <s v="D3-MANAJEMEN INFORMATIKA"/>
    <x v="2"/>
    <s v="(Tahun 2003)"/>
    <x v="0"/>
    <x v="0"/>
    <s v="BARABAI / 27 Maret 1981"/>
    <d v="2025-06-10T00:00:00"/>
  </r>
  <r>
    <n v="11"/>
    <s v="198205252009041001"/>
    <s v="1/04/2009"/>
    <x v="2"/>
    <x v="10"/>
    <d v="1982-05-25T00:00:00"/>
    <n v="1"/>
    <x v="0"/>
    <x v="3"/>
    <x v="2"/>
    <x v="2"/>
    <x v="7"/>
    <x v="4"/>
    <s v="TMT : 10 Januari 2024"/>
    <x v="1"/>
    <x v="3"/>
    <x v="1"/>
    <x v="6"/>
    <s v="16 TAHUN, 2 BULAN"/>
    <s v="PRAJABATAN Tahun : 2010"/>
    <s v="S2-MAGISTER MANAJEMEN"/>
    <x v="0"/>
    <s v="(Tahun 2021)"/>
    <x v="0"/>
    <x v="0"/>
    <s v="MUNJUNG / 25 Mei 1982"/>
    <d v="2025-06-10T00:00:00"/>
  </r>
  <r>
    <n v="12"/>
    <s v="198206022005012017"/>
    <s v="1/01/2005"/>
    <x v="4"/>
    <x v="11"/>
    <d v="1982-06-02T00:00:00"/>
    <n v="2"/>
    <x v="1"/>
    <x v="3"/>
    <x v="2"/>
    <x v="2"/>
    <x v="8"/>
    <x v="9"/>
    <s v="TMT : 10 Januari 2024"/>
    <x v="0"/>
    <x v="4"/>
    <x v="3"/>
    <x v="2"/>
    <s v="20 TAHUN, 5 BULAN"/>
    <s v="PRAJABATAN Tahun : 2005"/>
    <s v="S1-ADMINISTRASI NEGARA"/>
    <x v="1"/>
    <s v="(Tahun 2012)"/>
    <x v="0"/>
    <x v="0"/>
    <s v="AMUNTAI / 02 Juni 1982"/>
    <d v="2025-06-10T00:00:00"/>
  </r>
  <r>
    <n v="13"/>
    <s v="197911222006041008"/>
    <s v="1/04/2006"/>
    <x v="2"/>
    <x v="12"/>
    <d v="1979-11-22T00:00:00"/>
    <n v="1"/>
    <x v="0"/>
    <x v="8"/>
    <x v="2"/>
    <x v="2"/>
    <x v="9"/>
    <x v="4"/>
    <s v="TMT : 31 Desember 2021"/>
    <x v="1"/>
    <x v="3"/>
    <x v="1"/>
    <x v="3"/>
    <s v="19 TAHUN, 2 BULAN"/>
    <s v="PRAJABATAN Tahun : 2006"/>
    <s v="S2-MAGISTER MANAJEMEN"/>
    <x v="0"/>
    <s v="(Tahun 2021)"/>
    <x v="0"/>
    <x v="0"/>
    <s v="KAMBAT / 22 November 1979"/>
    <d v="2025-06-10T00:00:00"/>
  </r>
  <r>
    <n v="14"/>
    <s v="197601102010012009"/>
    <s v="1/01/2010"/>
    <x v="1"/>
    <x v="13"/>
    <d v="1976-01-10T00:00:00"/>
    <n v="2"/>
    <x v="1"/>
    <x v="4"/>
    <x v="3"/>
    <x v="3"/>
    <x v="10"/>
    <x v="7"/>
    <s v="TMT : 31 Desember 2021"/>
    <x v="1"/>
    <x v="3"/>
    <x v="1"/>
    <x v="4"/>
    <s v="15 TAHUN, 5 BULAN"/>
    <s v="PRAJABATAN Tahun : 2010"/>
    <s v="S2-MAGISTER MANAJEMEN"/>
    <x v="0"/>
    <s v="(Tahun 2021)"/>
    <x v="0"/>
    <x v="0"/>
    <s v="BANJARMASIN / 10 Januari 1976"/>
    <d v="2025-06-10T00:00:00"/>
  </r>
  <r>
    <n v="15"/>
    <s v="198611082010011007"/>
    <s v="1/01/2010"/>
    <x v="3"/>
    <x v="14"/>
    <d v="1986-11-08T00:00:00"/>
    <n v="1"/>
    <x v="0"/>
    <x v="9"/>
    <x v="3"/>
    <x v="3"/>
    <x v="4"/>
    <x v="1"/>
    <s v="TMT : 02 Januari 2025"/>
    <x v="1"/>
    <x v="1"/>
    <x v="1"/>
    <x v="4"/>
    <s v="15 TAHUN, 5 BULAN"/>
    <s v="PRAJABATAN Tahun : 2010"/>
    <s v="S2-MAGISTER PENDIDIKAN"/>
    <x v="0"/>
    <s v="(Tahun 2022)"/>
    <x v="0"/>
    <x v="0"/>
    <s v="SIRAP / 08 November 1986"/>
    <d v="2025-06-10T00:00:00"/>
  </r>
  <r>
    <n v="16"/>
    <s v="198605062008011003"/>
    <s v="1/01/2008"/>
    <x v="4"/>
    <x v="15"/>
    <d v="1986-05-06T00:00:00"/>
    <n v="1"/>
    <x v="0"/>
    <x v="5"/>
    <x v="3"/>
    <x v="3"/>
    <x v="11"/>
    <x v="10"/>
    <s v="TMT : 25 Mei 2023"/>
    <x v="0"/>
    <x v="4"/>
    <x v="3"/>
    <x v="7"/>
    <s v="17 TAHUN, 5 BULAN"/>
    <s v="PRAJABATAN Tahun : 2009"/>
    <s v="S2-MAGISTER MANAJEMEN"/>
    <x v="0"/>
    <s v="(Tahun 2023)"/>
    <x v="0"/>
    <x v="0"/>
    <s v="PARINGIN / 06 Mei 1986"/>
    <d v="2025-06-10T00:00:00"/>
  </r>
  <r>
    <n v="17"/>
    <s v="199208282020121017"/>
    <s v="1/12/2020"/>
    <x v="2"/>
    <x v="16"/>
    <d v="1992-08-28T00:00:00"/>
    <n v="1"/>
    <x v="0"/>
    <x v="10"/>
    <x v="4"/>
    <x v="4"/>
    <x v="12"/>
    <x v="1"/>
    <s v="TMT : 02 Januari 2025"/>
    <x v="1"/>
    <x v="1"/>
    <x v="1"/>
    <x v="8"/>
    <s v="4 TAHUN, 6 BULAN"/>
    <s v="PRAJABATAN Tahun : 2021"/>
    <s v="S1-ILMU KOMUNIKASI"/>
    <x v="1"/>
    <s v="(Tahun 2014)"/>
    <x v="0"/>
    <x v="0"/>
    <s v="BALANGAN / 28 Agustus 1992"/>
    <d v="2025-06-10T00:00:00"/>
  </r>
  <r>
    <n v="18"/>
    <s v="199110032020122008"/>
    <s v="1/12/2020"/>
    <x v="4"/>
    <x v="17"/>
    <d v="1991-10-03T00:00:00"/>
    <n v="2"/>
    <x v="1"/>
    <x v="11"/>
    <x v="4"/>
    <x v="4"/>
    <x v="12"/>
    <x v="1"/>
    <s v="TMT : 02 Januari 2025"/>
    <x v="1"/>
    <x v="1"/>
    <x v="1"/>
    <x v="8"/>
    <s v="4 TAHUN, 6 BULAN"/>
    <s v="PRAJABATAN Tahun : 2021"/>
    <s v="S1-SISTEM INFORMASI"/>
    <x v="1"/>
    <s v="(Tahun 2015)"/>
    <x v="0"/>
    <x v="0"/>
    <s v="TAPIN / 03 Oktober 1991"/>
    <d v="2025-06-10T00:00:00"/>
  </r>
  <r>
    <n v="19"/>
    <s v="197901272009031002"/>
    <s v="1/03/2009"/>
    <x v="4"/>
    <x v="18"/>
    <d v="1979-01-27T00:00:00"/>
    <n v="1"/>
    <x v="0"/>
    <x v="2"/>
    <x v="5"/>
    <x v="5"/>
    <x v="13"/>
    <x v="1"/>
    <s v="TMT : 02 Januari 2025"/>
    <x v="1"/>
    <x v="1"/>
    <x v="1"/>
    <x v="6"/>
    <s v="16 TAHUN, 3 BULAN"/>
    <s v="PRAJABATAN Tahun : 2010"/>
    <s v="S1-ADMINISTRASI PUBLIK"/>
    <x v="1"/>
    <s v="(Tahun 2021)"/>
    <x v="0"/>
    <x v="0"/>
    <s v="PARINGIN / 27 Januari 1979"/>
    <d v="2025-06-10T00:00:00"/>
  </r>
  <r>
    <n v="20"/>
    <s v="198809262022021001"/>
    <s v="1/02/2022"/>
    <x v="3"/>
    <x v="19"/>
    <d v="1988-09-26T00:00:00"/>
    <n v="1"/>
    <x v="0"/>
    <x v="12"/>
    <x v="5"/>
    <x v="5"/>
    <x v="14"/>
    <x v="11"/>
    <s v="TMT : 01 Februari 2022"/>
    <x v="1"/>
    <x v="3"/>
    <x v="1"/>
    <x v="9"/>
    <s v="3 TAHUN, 4 BULAN"/>
    <s v="PRAJABATAN Tahun : 2022"/>
    <s v="S1-TEKNIK INFORMATIKA"/>
    <x v="1"/>
    <s v="(Tahun 2010)"/>
    <x v="0"/>
    <x v="0"/>
    <s v="BANJARMASIN /26 September 1988"/>
    <d v="2025-06-10T00:00:00"/>
  </r>
  <r>
    <n v="21"/>
    <s v="199601122022021004"/>
    <s v="1/02/2022"/>
    <x v="1"/>
    <x v="20"/>
    <d v="1996-01-12T00:00:00"/>
    <n v="1"/>
    <x v="0"/>
    <x v="13"/>
    <x v="5"/>
    <x v="5"/>
    <x v="14"/>
    <x v="12"/>
    <s v="TMT : 01 Februari 2022"/>
    <x v="1"/>
    <x v="3"/>
    <x v="1"/>
    <x v="9"/>
    <s v="3 TAHUN, 4 BULAN"/>
    <s v="PRAJABATAN Tahun : 2022"/>
    <s v="S1-STATISTIK"/>
    <x v="1"/>
    <s v="(Tahun 2019)"/>
    <x v="0"/>
    <x v="0"/>
    <s v="BANJAR / 12 Januari 1996"/>
    <d v="2025-06-10T00:00:00"/>
  </r>
  <r>
    <n v="22"/>
    <s v="199905082022022002"/>
    <s v="1/02/2022"/>
    <x v="3"/>
    <x v="21"/>
    <d v="1999-05-08T00:00:00"/>
    <n v="2"/>
    <x v="1"/>
    <x v="14"/>
    <x v="5"/>
    <x v="5"/>
    <x v="14"/>
    <x v="11"/>
    <s v="TMT : 01 Februari 2022"/>
    <x v="1"/>
    <x v="3"/>
    <x v="1"/>
    <x v="9"/>
    <s v="3 TAHUN, 4 BULAN"/>
    <s v="PRAJABATAN Tahun : 2022"/>
    <s v="S1-TEKNIK INFORMATIKA"/>
    <x v="1"/>
    <s v="(Tahun 2020)"/>
    <x v="0"/>
    <x v="0"/>
    <s v="TABALONG / 08 Mei 1999"/>
    <d v="2025-06-10T00:00:00"/>
  </r>
  <r>
    <n v="23"/>
    <s v="199807272025042010"/>
    <s v="1/04/2025"/>
    <x v="3"/>
    <x v="22"/>
    <d v="1998-07-27T00:00:00"/>
    <n v="2"/>
    <x v="1"/>
    <x v="14"/>
    <x v="5"/>
    <x v="5"/>
    <x v="15"/>
    <x v="11"/>
    <s v="TMT : 01 April 2025"/>
    <x v="1"/>
    <x v="3"/>
    <x v="1"/>
    <x v="10"/>
    <s v="0 TAHUN, 2 BULAN"/>
    <s v=""/>
    <s v="S1-TEKNIK INFORMATIKA"/>
    <x v="1"/>
    <s v="(Tahun 2020)"/>
    <x v="0"/>
    <x v="0"/>
    <s v="HULU SUNGAI UTARA / 27 Juli 1998"/>
    <d v="2025-06-10T00:00:00"/>
  </r>
  <r>
    <n v="24"/>
    <s v="200008142025041006"/>
    <s v="1/04/2025"/>
    <x v="1"/>
    <x v="23"/>
    <d v="2000-08-14T00:00:00"/>
    <n v="1"/>
    <x v="0"/>
    <x v="15"/>
    <x v="5"/>
    <x v="5"/>
    <x v="15"/>
    <x v="12"/>
    <s v="TMT : 01 April 2025"/>
    <x v="1"/>
    <x v="3"/>
    <x v="1"/>
    <x v="10"/>
    <s v="0 TAHUN, 2 BULAN"/>
    <s v=""/>
    <s v="S1-MATEMATIKA"/>
    <x v="1"/>
    <s v="(Tahun 2022)"/>
    <x v="0"/>
    <x v="0"/>
    <s v="BALANGAN / 14 Agustus 2000"/>
    <d v="2025-06-10T00:00:00"/>
  </r>
  <r>
    <n v="25"/>
    <s v="200102112025041002"/>
    <s v="1/04/2025"/>
    <x v="2"/>
    <x v="24"/>
    <d v="2001-02-11T00:00:00"/>
    <n v="1"/>
    <x v="0"/>
    <x v="15"/>
    <x v="5"/>
    <x v="5"/>
    <x v="15"/>
    <x v="13"/>
    <s v="TMT : 01 April 2025"/>
    <x v="1"/>
    <x v="3"/>
    <x v="1"/>
    <x v="10"/>
    <s v="0 TAHUN, 2 BULAN"/>
    <s v=""/>
    <s v="S1-ADMINISTRASI PUBLIK"/>
    <x v="1"/>
    <s v="(Tahun 2023)"/>
    <x v="0"/>
    <x v="0"/>
    <s v="HULU SUNGAI UTARA / 11 Februari 2001"/>
    <d v="2025-06-10T00:00:00"/>
  </r>
  <r>
    <n v="26"/>
    <s v="200004222025041002"/>
    <s v="1/04/2025"/>
    <x v="1"/>
    <x v="25"/>
    <d v="2000-04-22T00:00:00"/>
    <n v="1"/>
    <x v="0"/>
    <x v="16"/>
    <x v="5"/>
    <x v="5"/>
    <x v="15"/>
    <x v="14"/>
    <s v="TMT : 01 April 2025"/>
    <x v="1"/>
    <x v="3"/>
    <x v="1"/>
    <x v="10"/>
    <s v="0 TAHUN, 2 BULAN"/>
    <s v=""/>
    <s v="S1-INFORMATIKA"/>
    <x v="1"/>
    <s v="(Tahun 2024)"/>
    <x v="0"/>
    <x v="0"/>
    <s v="HULU SUNGAI UTARA / 22 April 2000"/>
    <d v="2025-06-10T00:00:00"/>
  </r>
  <r>
    <n v="27"/>
    <s v="199706252019031003"/>
    <s v="1/03/2019"/>
    <x v="3"/>
    <x v="26"/>
    <d v="1997-06-25T00:00:00"/>
    <n v="1"/>
    <x v="0"/>
    <x v="17"/>
    <x v="6"/>
    <x v="6"/>
    <x v="5"/>
    <x v="15"/>
    <s v="TMT : 02 Januari 2025"/>
    <x v="1"/>
    <x v="1"/>
    <x v="1"/>
    <x v="11"/>
    <s v="6 TAHUN, 3 BULAN"/>
    <s v="PRAJABATAN Tahun : 2019"/>
    <s v="D3-TEKNIK INFORMATIKA"/>
    <x v="2"/>
    <s v="(Tahun 2018)"/>
    <x v="0"/>
    <x v="0"/>
    <s v="BALANGAN / 25 Juni 1997"/>
    <d v="2025-06-10T00:00:00"/>
  </r>
  <r>
    <n v="28"/>
    <s v="200207072025041002"/>
    <s v="1/04/2025"/>
    <x v="3"/>
    <x v="27"/>
    <d v="2002-07-07T00:00:00"/>
    <n v="1"/>
    <x v="0"/>
    <x v="18"/>
    <x v="7"/>
    <x v="7"/>
    <x v="15"/>
    <x v="16"/>
    <s v="TMT : 01 April 2025"/>
    <x v="1"/>
    <x v="3"/>
    <x v="1"/>
    <x v="10"/>
    <s v="0 TAHUN, 2 BULAN"/>
    <s v=""/>
    <s v="D3-TEKNOLOGI INFORMASI"/>
    <x v="2"/>
    <s v="(Tahun 2023)"/>
    <x v="0"/>
    <x v="0"/>
    <s v="TANAH LAUT / 07 Juli 2002"/>
    <d v="2025-06-10T00:00:00"/>
  </r>
  <r>
    <n v="29"/>
    <s v="199704152024211001"/>
    <s v="1/03/2024"/>
    <x v="3"/>
    <x v="28"/>
    <d v="1997-04-15T00:00:00"/>
    <n v="1"/>
    <x v="0"/>
    <x v="19"/>
    <x v="8"/>
    <x v="8"/>
    <x v="16"/>
    <x v="11"/>
    <m/>
    <x v="1"/>
    <x v="3"/>
    <x v="1"/>
    <x v="12"/>
    <s v="1 TAHUN, 3 BULAN"/>
    <m/>
    <s v="S1-TEKNIK INFORMATIKA"/>
    <x v="1"/>
    <m/>
    <x v="1"/>
    <x v="1"/>
    <m/>
    <d v="2025-06-10T00:00:00"/>
  </r>
  <r>
    <n v="30"/>
    <s v="_x0009_199807102024211001"/>
    <s v="1/03/2024"/>
    <x v="3"/>
    <x v="29"/>
    <d v="1998-07-10T00:00:00"/>
    <n v="1"/>
    <x v="0"/>
    <x v="14"/>
    <x v="8"/>
    <x v="8"/>
    <x v="16"/>
    <x v="11"/>
    <m/>
    <x v="1"/>
    <x v="3"/>
    <x v="1"/>
    <x v="12"/>
    <s v="1 TAHUN, 3 BULAN"/>
    <m/>
    <s v="S1-TEKNIK INFORMATIKA "/>
    <x v="1"/>
    <m/>
    <x v="1"/>
    <x v="1"/>
    <m/>
    <d v="2025-06-10T00:00:00"/>
  </r>
  <r>
    <n v="31"/>
    <s v="_x0009_199108172025211011"/>
    <s v="1/04/2025"/>
    <x v="3"/>
    <x v="30"/>
    <d v="1991-08-17T00:00:00"/>
    <n v="1"/>
    <x v="0"/>
    <x v="11"/>
    <x v="8"/>
    <x v="8"/>
    <x v="16"/>
    <x v="11"/>
    <m/>
    <x v="1"/>
    <x v="3"/>
    <x v="1"/>
    <x v="10"/>
    <s v="0 TAHUN, 2 BULAN"/>
    <m/>
    <s v="S1-TEKNIK INFORMATIKA "/>
    <x v="1"/>
    <m/>
    <x v="1"/>
    <x v="1"/>
    <m/>
    <d v="2025-06-10T00:00:00"/>
  </r>
  <r>
    <n v="32"/>
    <s v="199908182025212002"/>
    <s v="1/04/2025"/>
    <x v="4"/>
    <x v="31"/>
    <d v="1999-08-18T00:00:00"/>
    <n v="2"/>
    <x v="1"/>
    <x v="16"/>
    <x v="9"/>
    <x v="9"/>
    <x v="16"/>
    <x v="17"/>
    <m/>
    <x v="1"/>
    <x v="1"/>
    <x v="1"/>
    <x v="10"/>
    <s v="0 TAHUN, 2 BULAN"/>
    <m/>
    <s v="SLTA"/>
    <x v="3"/>
    <m/>
    <x v="1"/>
    <x v="1"/>
    <m/>
    <d v="2025-06-10T00:00:00"/>
  </r>
  <r>
    <n v="33"/>
    <s v="200105052025211003"/>
    <s v="1/04/2025"/>
    <x v="3"/>
    <x v="32"/>
    <d v="2001-05-05T00:00:00"/>
    <n v="1"/>
    <x v="0"/>
    <x v="15"/>
    <x v="9"/>
    <x v="9"/>
    <x v="16"/>
    <x v="18"/>
    <m/>
    <x v="1"/>
    <x v="1"/>
    <x v="1"/>
    <x v="10"/>
    <s v="0 TAHUN, 2 BULAN"/>
    <m/>
    <s v="SLTA"/>
    <x v="3"/>
    <m/>
    <x v="1"/>
    <x v="1"/>
    <m/>
    <d v="2025-06-10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A11AC7A-CE18-4418-9D90-D1F227E2797B}" name="PivotTable20"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291:H297"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axis="axisRow"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21"/>
  </rowFields>
  <rowItems count="5">
    <i>
      <x/>
    </i>
    <i>
      <x v="1"/>
    </i>
    <i>
      <x v="2"/>
    </i>
    <i>
      <x v="3"/>
    </i>
    <i t="grand">
      <x/>
    </i>
  </rowItems>
  <colFields count="1">
    <field x="7"/>
  </colFields>
  <colItems count="3">
    <i>
      <x/>
    </i>
    <i>
      <x v="1"/>
    </i>
    <i t="grand">
      <x/>
    </i>
  </colItems>
  <pageFields count="1">
    <pageField fld="3" item="2" hier="-1"/>
  </pageFields>
  <dataFields count="1">
    <dataField name="Count of JENIS KELAMIN" fld="7" subtotal="count" baseField="0" baseItem="0"/>
  </dataFields>
  <formats count="30">
    <format dxfId="65">
      <pivotArea outline="0" collapsedLevelsAreSubtotals="1" fieldPosition="0"/>
    </format>
    <format dxfId="64">
      <pivotArea field="7" type="button" dataOnly="0" labelOnly="1" outline="0" axis="axisCol" fieldPosition="0"/>
    </format>
    <format dxfId="63">
      <pivotArea type="topRight" dataOnly="0" labelOnly="1" outline="0" fieldPosition="0"/>
    </format>
    <format dxfId="62">
      <pivotArea field="24" type="button" dataOnly="0" labelOnly="1" outline="0"/>
    </format>
    <format dxfId="61">
      <pivotArea field="24" type="button" dataOnly="0" labelOnly="1" outline="0"/>
    </format>
    <format dxfId="60">
      <pivotArea field="8" type="button" dataOnly="0" labelOnly="1" outline="0"/>
    </format>
    <format dxfId="59">
      <pivotArea field="8" type="button" dataOnly="0" labelOnly="1" outline="0"/>
    </format>
    <format dxfId="58">
      <pivotArea field="10" type="button" dataOnly="0" labelOnly="1" outline="0"/>
    </format>
    <format dxfId="57">
      <pivotArea field="10" type="button" dataOnly="0" labelOnly="1" outline="0"/>
    </format>
    <format dxfId="56">
      <pivotArea field="10" type="button" dataOnly="0" labelOnly="1" outline="0"/>
    </format>
    <format dxfId="55">
      <pivotArea dataOnly="0" labelOnly="1" fieldPosition="0">
        <references count="1">
          <reference field="7" count="0"/>
        </references>
      </pivotArea>
    </format>
    <format dxfId="54">
      <pivotArea dataOnly="0" labelOnly="1" grandCol="1" outline="0" fieldPosition="0"/>
    </format>
    <format dxfId="53">
      <pivotArea field="17" type="button" dataOnly="0" labelOnly="1" outline="0"/>
    </format>
    <format dxfId="52">
      <pivotArea field="17" type="button" dataOnly="0" labelOnly="1" outline="0"/>
    </format>
    <format dxfId="51">
      <pivotArea field="14" type="button" dataOnly="0" labelOnly="1" outline="0"/>
    </format>
    <format dxfId="50">
      <pivotArea field="14" type="button" dataOnly="0" labelOnly="1" outline="0"/>
    </format>
    <format dxfId="49">
      <pivotArea field="21" type="button" dataOnly="0" labelOnly="1" outline="0" axis="axisRow" fieldPosition="0"/>
    </format>
    <format dxfId="48">
      <pivotArea dataOnly="0" labelOnly="1" fieldPosition="0">
        <references count="1">
          <reference field="7" count="0"/>
        </references>
      </pivotArea>
    </format>
    <format dxfId="47">
      <pivotArea field="21" type="button" dataOnly="0" labelOnly="1" outline="0" axis="axisRow" fieldPosition="0"/>
    </format>
    <format dxfId="46">
      <pivotArea dataOnly="0" labelOnly="1" fieldPosition="0">
        <references count="1">
          <reference field="7" count="0"/>
        </references>
      </pivotArea>
    </format>
    <format dxfId="45">
      <pivotArea field="3" type="button" dataOnly="0" labelOnly="1" outline="0" axis="axisPage" fieldPosition="0"/>
    </format>
    <format dxfId="44">
      <pivotArea field="3" type="button" dataOnly="0" labelOnly="1" outline="0" axis="axisPage" fieldPosition="0"/>
    </format>
    <format dxfId="43">
      <pivotArea field="24" type="button" dataOnly="0" labelOnly="1" outline="0"/>
    </format>
    <format dxfId="42">
      <pivotArea field="12" type="button" dataOnly="0" labelOnly="1" outline="0"/>
    </format>
    <format dxfId="41">
      <pivotArea dataOnly="0" labelOnly="1" outline="0" fieldPosition="0">
        <references count="1">
          <reference field="7" count="0"/>
        </references>
      </pivotArea>
    </format>
    <format dxfId="40">
      <pivotArea dataOnly="0" labelOnly="1" grandCol="1" outline="0" fieldPosition="0"/>
    </format>
    <format dxfId="39">
      <pivotArea field="12" type="button" dataOnly="0" labelOnly="1" outline="0"/>
    </format>
    <format dxfId="38">
      <pivotArea field="8" type="button" dataOnly="0" labelOnly="1" outline="0"/>
    </format>
    <format dxfId="37">
      <pivotArea dataOnly="0" labelOnly="1" outline="0" fieldPosition="0">
        <references count="1">
          <reference field="7" count="0"/>
        </references>
      </pivotArea>
    </format>
    <format dxfId="36">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C6276FE0-D25B-4E3A-8531-0235FAD42796}" name="PivotTable23"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236:H245"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axis="axisRow" compact="0" outline="0" showAll="0" defaultSubtotal="0">
      <items count="14">
        <item x="2"/>
        <item x="3"/>
        <item x="5"/>
        <item x="4"/>
        <item m="1" x="11"/>
        <item x="1"/>
        <item m="1" x="10"/>
        <item m="1" x="13"/>
        <item m="1" x="12"/>
        <item x="0"/>
        <item x="6"/>
        <item x="7"/>
        <item x="8"/>
        <item x="9"/>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0"/>
  </rowFields>
  <rowItems count="8">
    <i>
      <x/>
    </i>
    <i>
      <x v="1"/>
    </i>
    <i>
      <x v="2"/>
    </i>
    <i>
      <x v="10"/>
    </i>
    <i>
      <x v="11"/>
    </i>
    <i>
      <x v="12"/>
    </i>
    <i>
      <x v="13"/>
    </i>
    <i t="grand">
      <x/>
    </i>
  </rowItems>
  <colFields count="1">
    <field x="7"/>
  </colFields>
  <colItems count="3">
    <i>
      <x/>
    </i>
    <i>
      <x v="1"/>
    </i>
    <i t="grand">
      <x/>
    </i>
  </colItems>
  <pageFields count="1">
    <pageField fld="3" item="2" hier="-1"/>
  </pageFields>
  <dataFields count="1">
    <dataField name="Count of JENIS KELAMIN" fld="7" subtotal="count" baseField="0" baseItem="0"/>
  </dataFields>
  <formats count="27">
    <format dxfId="303">
      <pivotArea outline="0" collapsedLevelsAreSubtotals="1" fieldPosition="0"/>
    </format>
    <format dxfId="302">
      <pivotArea field="7" type="button" dataOnly="0" labelOnly="1" outline="0" axis="axisCol" fieldPosition="0"/>
    </format>
    <format dxfId="301">
      <pivotArea type="topRight" dataOnly="0" labelOnly="1" outline="0" fieldPosition="0"/>
    </format>
    <format dxfId="300">
      <pivotArea field="24" type="button" dataOnly="0" labelOnly="1" outline="0"/>
    </format>
    <format dxfId="299">
      <pivotArea field="24" type="button" dataOnly="0" labelOnly="1" outline="0"/>
    </format>
    <format dxfId="298">
      <pivotArea field="8" type="button" dataOnly="0" labelOnly="1" outline="0"/>
    </format>
    <format dxfId="297">
      <pivotArea field="8" type="button" dataOnly="0" labelOnly="1" outline="0"/>
    </format>
    <format dxfId="296">
      <pivotArea field="10" type="button" dataOnly="0" labelOnly="1" outline="0" axis="axisRow" fieldPosition="0"/>
    </format>
    <format dxfId="295">
      <pivotArea field="10" type="button" dataOnly="0" labelOnly="1" outline="0" axis="axisRow" fieldPosition="0"/>
    </format>
    <format dxfId="294">
      <pivotArea field="10" type="button" dataOnly="0" labelOnly="1" outline="0" axis="axisRow" fieldPosition="0"/>
    </format>
    <format dxfId="293">
      <pivotArea dataOnly="0" labelOnly="1" fieldPosition="0">
        <references count="1">
          <reference field="7" count="0"/>
        </references>
      </pivotArea>
    </format>
    <format dxfId="292">
      <pivotArea dataOnly="0" labelOnly="1" grandCol="1" outline="0" fieldPosition="0"/>
    </format>
    <format dxfId="291">
      <pivotArea field="17" type="button" dataOnly="0" labelOnly="1" outline="0"/>
    </format>
    <format dxfId="290">
      <pivotArea field="17" type="button" dataOnly="0" labelOnly="1" outline="0"/>
    </format>
    <format dxfId="289">
      <pivotArea field="14" type="button" dataOnly="0" labelOnly="1" outline="0"/>
    </format>
    <format dxfId="288">
      <pivotArea field="14" type="button" dataOnly="0" labelOnly="1" outline="0"/>
    </format>
    <format dxfId="287">
      <pivotArea field="21" type="button" dataOnly="0" labelOnly="1" outline="0"/>
    </format>
    <format dxfId="286">
      <pivotArea dataOnly="0" labelOnly="1" fieldPosition="0">
        <references count="1">
          <reference field="7" count="0"/>
        </references>
      </pivotArea>
    </format>
    <format dxfId="285">
      <pivotArea field="21" type="button" dataOnly="0" labelOnly="1" outline="0"/>
    </format>
    <format dxfId="284">
      <pivotArea dataOnly="0" labelOnly="1" fieldPosition="0">
        <references count="1">
          <reference field="7" count="0"/>
        </references>
      </pivotArea>
    </format>
    <format dxfId="283">
      <pivotArea field="3" type="button" dataOnly="0" labelOnly="1" outline="0" axis="axisPage" fieldPosition="0"/>
    </format>
    <format dxfId="282">
      <pivotArea field="3" type="button" dataOnly="0" labelOnly="1" outline="0" axis="axisPage" fieldPosition="0"/>
    </format>
    <format dxfId="281">
      <pivotArea dataOnly="0" labelOnly="1" outline="0" fieldPosition="0">
        <references count="1">
          <reference field="7" count="0"/>
        </references>
      </pivotArea>
    </format>
    <format dxfId="280">
      <pivotArea dataOnly="0" labelOnly="1" grandCol="1" outline="0" fieldPosition="0"/>
    </format>
    <format dxfId="279">
      <pivotArea field="24" type="button" dataOnly="0" labelOnly="1" outline="0"/>
    </format>
    <format dxfId="278">
      <pivotArea dataOnly="0" labelOnly="1" outline="0" fieldPosition="0">
        <references count="1">
          <reference field="7" count="0"/>
        </references>
      </pivotArea>
    </format>
    <format dxfId="277">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50323DDE-783A-4E6C-A19D-B8AE9815A153}" name="PivotTable24"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225:H229"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m="1" x="11"/>
        <item x="1"/>
        <item m="1" x="10"/>
        <item x="3"/>
        <item m="1" x="13"/>
        <item x="5"/>
        <item m="1" x="12"/>
        <item x="7"/>
        <item x="8"/>
        <item x="9"/>
        <item x="0"/>
        <item x="2"/>
        <item x="4"/>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axis="axisRow"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24"/>
  </rowFields>
  <rowItems count="3">
    <i>
      <x/>
    </i>
    <i>
      <x v="1"/>
    </i>
    <i t="grand">
      <x/>
    </i>
  </rowItems>
  <colFields count="1">
    <field x="7"/>
  </colFields>
  <colItems count="3">
    <i>
      <x/>
    </i>
    <i>
      <x v="1"/>
    </i>
    <i t="grand">
      <x/>
    </i>
  </colItems>
  <pageFields count="1">
    <pageField fld="3" item="2" hier="-1"/>
  </pageFields>
  <dataFields count="1">
    <dataField name="Count of JENIS KELAMIN" fld="7" subtotal="count" baseField="0" baseItem="0"/>
  </dataFields>
  <formats count="27">
    <format dxfId="330">
      <pivotArea outline="0" collapsedLevelsAreSubtotals="1" fieldPosition="0"/>
    </format>
    <format dxfId="329">
      <pivotArea field="7" type="button" dataOnly="0" labelOnly="1" outline="0" axis="axisCol" fieldPosition="0"/>
    </format>
    <format dxfId="328">
      <pivotArea type="topRight" dataOnly="0" labelOnly="1" outline="0" fieldPosition="0"/>
    </format>
    <format dxfId="327">
      <pivotArea field="24" type="button" dataOnly="0" labelOnly="1" outline="0" axis="axisRow" fieldPosition="0"/>
    </format>
    <format dxfId="326">
      <pivotArea field="24" type="button" dataOnly="0" labelOnly="1" outline="0" axis="axisRow" fieldPosition="0"/>
    </format>
    <format dxfId="325">
      <pivotArea field="8" type="button" dataOnly="0" labelOnly="1" outline="0"/>
    </format>
    <format dxfId="324">
      <pivotArea field="8" type="button" dataOnly="0" labelOnly="1" outline="0"/>
    </format>
    <format dxfId="323">
      <pivotArea field="10" type="button" dataOnly="0" labelOnly="1" outline="0"/>
    </format>
    <format dxfId="322">
      <pivotArea field="10" type="button" dataOnly="0" labelOnly="1" outline="0"/>
    </format>
    <format dxfId="321">
      <pivotArea field="10" type="button" dataOnly="0" labelOnly="1" outline="0"/>
    </format>
    <format dxfId="320">
      <pivotArea dataOnly="0" labelOnly="1" fieldPosition="0">
        <references count="1">
          <reference field="7" count="0"/>
        </references>
      </pivotArea>
    </format>
    <format dxfId="319">
      <pivotArea dataOnly="0" labelOnly="1" grandCol="1" outline="0" fieldPosition="0"/>
    </format>
    <format dxfId="318">
      <pivotArea field="17" type="button" dataOnly="0" labelOnly="1" outline="0"/>
    </format>
    <format dxfId="317">
      <pivotArea field="17" type="button" dataOnly="0" labelOnly="1" outline="0"/>
    </format>
    <format dxfId="316">
      <pivotArea field="14" type="button" dataOnly="0" labelOnly="1" outline="0"/>
    </format>
    <format dxfId="315">
      <pivotArea field="14" type="button" dataOnly="0" labelOnly="1" outline="0"/>
    </format>
    <format dxfId="314">
      <pivotArea field="21" type="button" dataOnly="0" labelOnly="1" outline="0"/>
    </format>
    <format dxfId="313">
      <pivotArea dataOnly="0" labelOnly="1" fieldPosition="0">
        <references count="1">
          <reference field="7" count="0"/>
        </references>
      </pivotArea>
    </format>
    <format dxfId="312">
      <pivotArea field="21" type="button" dataOnly="0" labelOnly="1" outline="0"/>
    </format>
    <format dxfId="311">
      <pivotArea dataOnly="0" labelOnly="1" fieldPosition="0">
        <references count="1">
          <reference field="7" count="0"/>
        </references>
      </pivotArea>
    </format>
    <format dxfId="310">
      <pivotArea field="3" type="button" dataOnly="0" labelOnly="1" outline="0" axis="axisPage" fieldPosition="0"/>
    </format>
    <format dxfId="309">
      <pivotArea field="3" type="button" dataOnly="0" labelOnly="1" outline="0" axis="axisPage" fieldPosition="0"/>
    </format>
    <format dxfId="308">
      <pivotArea dataOnly="0" labelOnly="1" outline="0" fieldPosition="0">
        <references count="1">
          <reference field="7" count="0"/>
        </references>
      </pivotArea>
    </format>
    <format dxfId="307">
      <pivotArea dataOnly="0" labelOnly="1" grandCol="1" outline="0" fieldPosition="0"/>
    </format>
    <format dxfId="306">
      <pivotArea field="24" type="button" dataOnly="0" labelOnly="1" outline="0" axis="axisRow" fieldPosition="0"/>
    </format>
    <format dxfId="305">
      <pivotArea dataOnly="0" labelOnly="1" outline="0" fieldPosition="0">
        <references count="1">
          <reference field="7" count="0"/>
        </references>
      </pivotArea>
    </format>
    <format dxfId="304">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6BEFB358-E40F-49A5-8A41-0E8BCA456C38}" name="PivotTable25"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304:H307"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m="1" x="11"/>
        <item x="1"/>
        <item m="1" x="10"/>
        <item x="3"/>
        <item m="1" x="13"/>
        <item x="5"/>
        <item m="1" x="12"/>
        <item x="7"/>
        <item x="8"/>
        <item x="9"/>
        <item x="0"/>
        <item x="2"/>
        <item x="4"/>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axis="axisRow"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24"/>
  </rowFields>
  <rowItems count="2">
    <i>
      <x/>
    </i>
    <i t="grand">
      <x/>
    </i>
  </rowItems>
  <colFields count="1">
    <field x="7"/>
  </colFields>
  <colItems count="3">
    <i>
      <x/>
    </i>
    <i>
      <x v="1"/>
    </i>
    <i t="grand">
      <x/>
    </i>
  </colItems>
  <pageFields count="1">
    <pageField fld="3" item="3" hier="-1"/>
  </pageFields>
  <dataFields count="1">
    <dataField name="Count of JENIS KELAMIN" fld="7" subtotal="count" baseField="0" baseItem="0"/>
  </dataFields>
  <formats count="27">
    <format dxfId="357">
      <pivotArea outline="0" collapsedLevelsAreSubtotals="1" fieldPosition="0"/>
    </format>
    <format dxfId="356">
      <pivotArea field="7" type="button" dataOnly="0" labelOnly="1" outline="0" axis="axisCol" fieldPosition="0"/>
    </format>
    <format dxfId="355">
      <pivotArea type="topRight" dataOnly="0" labelOnly="1" outline="0" fieldPosition="0"/>
    </format>
    <format dxfId="354">
      <pivotArea field="24" type="button" dataOnly="0" labelOnly="1" outline="0" axis="axisRow" fieldPosition="0"/>
    </format>
    <format dxfId="353">
      <pivotArea field="24" type="button" dataOnly="0" labelOnly="1" outline="0" axis="axisRow" fieldPosition="0"/>
    </format>
    <format dxfId="352">
      <pivotArea field="8" type="button" dataOnly="0" labelOnly="1" outline="0"/>
    </format>
    <format dxfId="351">
      <pivotArea field="8" type="button" dataOnly="0" labelOnly="1" outline="0"/>
    </format>
    <format dxfId="350">
      <pivotArea field="10" type="button" dataOnly="0" labelOnly="1" outline="0"/>
    </format>
    <format dxfId="349">
      <pivotArea field="10" type="button" dataOnly="0" labelOnly="1" outline="0"/>
    </format>
    <format dxfId="348">
      <pivotArea field="10" type="button" dataOnly="0" labelOnly="1" outline="0"/>
    </format>
    <format dxfId="347">
      <pivotArea dataOnly="0" labelOnly="1" fieldPosition="0">
        <references count="1">
          <reference field="7" count="0"/>
        </references>
      </pivotArea>
    </format>
    <format dxfId="346">
      <pivotArea dataOnly="0" labelOnly="1" grandCol="1" outline="0" fieldPosition="0"/>
    </format>
    <format dxfId="345">
      <pivotArea field="17" type="button" dataOnly="0" labelOnly="1" outline="0"/>
    </format>
    <format dxfId="344">
      <pivotArea field="17" type="button" dataOnly="0" labelOnly="1" outline="0"/>
    </format>
    <format dxfId="343">
      <pivotArea field="14" type="button" dataOnly="0" labelOnly="1" outline="0"/>
    </format>
    <format dxfId="342">
      <pivotArea field="14" type="button" dataOnly="0" labelOnly="1" outline="0"/>
    </format>
    <format dxfId="341">
      <pivotArea field="21" type="button" dataOnly="0" labelOnly="1" outline="0"/>
    </format>
    <format dxfId="340">
      <pivotArea dataOnly="0" labelOnly="1" fieldPosition="0">
        <references count="1">
          <reference field="7" count="0"/>
        </references>
      </pivotArea>
    </format>
    <format dxfId="339">
      <pivotArea field="21" type="button" dataOnly="0" labelOnly="1" outline="0"/>
    </format>
    <format dxfId="338">
      <pivotArea dataOnly="0" labelOnly="1" fieldPosition="0">
        <references count="1">
          <reference field="7" count="0"/>
        </references>
      </pivotArea>
    </format>
    <format dxfId="337">
      <pivotArea field="3" type="button" dataOnly="0" labelOnly="1" outline="0" axis="axisPage" fieldPosition="0"/>
    </format>
    <format dxfId="336">
      <pivotArea field="3" type="button" dataOnly="0" labelOnly="1" outline="0" axis="axisPage" fieldPosition="0"/>
    </format>
    <format dxfId="335">
      <pivotArea dataOnly="0" labelOnly="1" outline="0" fieldPosition="0">
        <references count="1">
          <reference field="7" count="0"/>
        </references>
      </pivotArea>
    </format>
    <format dxfId="334">
      <pivotArea dataOnly="0" labelOnly="1" grandCol="1" outline="0" fieldPosition="0"/>
    </format>
    <format dxfId="333">
      <pivotArea field="24" type="button" dataOnly="0" labelOnly="1" outline="0" axis="axisRow" fieldPosition="0"/>
    </format>
    <format dxfId="332">
      <pivotArea dataOnly="0" labelOnly="1" outline="0" fieldPosition="0">
        <references count="1">
          <reference field="7" count="0"/>
        </references>
      </pivotArea>
    </format>
    <format dxfId="331">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895599E8-C2D4-4694-B0F6-3986921BFC2A}" name="PivotTable30"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TINGKAT PENDIDIKAN">
  <location ref="E340:H347" firstHeaderRow="1" firstDataRow="2" firstDataCol="1" rowPageCount="1" colPageCount="1"/>
  <pivotFields count="29">
    <pivotField showAll="0"/>
    <pivotField showAll="0"/>
    <pivotField showAll="0"/>
    <pivotField axis="axisPage" showAll="0">
      <items count="6">
        <item x="0"/>
        <item x="4"/>
        <item x="3"/>
        <item x="2"/>
        <item x="1"/>
        <item t="default"/>
      </items>
    </pivotField>
    <pivotField showAll="0"/>
    <pivotField numFmtId="164" showAll="0"/>
    <pivotField numFmtId="1" showAll="0"/>
    <pivotField axis="axisCol" dataField="1" showAll="0">
      <items count="3">
        <item x="0"/>
        <item x="1"/>
        <item t="default"/>
      </items>
    </pivotField>
    <pivotField numFmtId="1" showAll="0">
      <items count="6">
        <item x="0"/>
        <item x="1"/>
        <item x="2"/>
        <item x="3"/>
        <item x="4"/>
        <item t="default"/>
      </items>
    </pivotField>
    <pivotField showAll="0">
      <items count="11">
        <item x="8"/>
        <item x="9"/>
        <item x="7"/>
        <item x="6"/>
        <item x="5"/>
        <item x="4"/>
        <item x="3"/>
        <item x="2"/>
        <item x="1"/>
        <item x="0"/>
        <item t="default"/>
      </items>
    </pivotField>
    <pivotField showAll="0">
      <items count="15">
        <item x="2"/>
        <item x="3"/>
        <item x="4"/>
        <item x="5"/>
        <item m="1" x="11"/>
        <item x="1"/>
        <item m="1" x="10"/>
        <item m="1" x="13"/>
        <item m="1" x="12"/>
        <item x="7"/>
        <item x="8"/>
        <item x="9"/>
        <item x="0"/>
        <item x="6"/>
        <item t="default"/>
      </items>
    </pivotField>
    <pivotField showAll="0">
      <items count="15">
        <item x="0"/>
        <item x="1"/>
        <item x="2"/>
        <item x="3"/>
        <item x="4"/>
        <item x="5"/>
        <item x="6"/>
        <item x="7"/>
        <item x="8"/>
        <item x="9"/>
        <item x="10"/>
        <item x="11"/>
        <item x="12"/>
        <item x="13"/>
        <item t="default"/>
      </items>
    </pivotField>
    <pivotField showAll="0">
      <items count="20">
        <item x="4"/>
        <item x="13"/>
        <item x="8"/>
        <item x="11"/>
        <item x="16"/>
        <item x="5"/>
        <item x="14"/>
        <item x="7"/>
        <item x="12"/>
        <item x="6"/>
        <item x="2"/>
        <item x="3"/>
        <item x="0"/>
        <item x="9"/>
        <item x="10"/>
        <item x="18"/>
        <item x="1"/>
        <item x="17"/>
        <item x="15"/>
        <item t="default"/>
      </items>
    </pivotField>
    <pivotField showAll="0"/>
    <pivotField axis="axisRow" showAll="0">
      <items count="3">
        <item x="0"/>
        <item x="1"/>
        <item t="default"/>
      </items>
    </pivotField>
    <pivotField axis="axisRow" showAll="0">
      <items count="6">
        <item x="2"/>
        <item x="3"/>
        <item x="4"/>
        <item x="1"/>
        <item x="0"/>
        <item t="default"/>
      </items>
    </pivotField>
    <pivotField showAll="0"/>
    <pivotField showAll="0">
      <items count="11">
        <item x="0"/>
        <item x="1"/>
        <item x="2"/>
        <item x="3"/>
        <item x="4"/>
        <item x="5"/>
        <item x="6"/>
        <item x="7"/>
        <item x="8"/>
        <item x="9"/>
        <item t="default"/>
      </items>
    </pivotField>
    <pivotField showAll="0"/>
    <pivotField showAll="0"/>
    <pivotField showAll="0"/>
    <pivotField showAll="0">
      <items count="5">
        <item x="0"/>
        <item x="1"/>
        <item x="2"/>
        <item x="3"/>
        <item t="default"/>
      </items>
    </pivotField>
    <pivotField showAll="0"/>
    <pivotField numFmtId="1" showAll="0"/>
    <pivotField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2">
    <field x="14"/>
    <field x="15"/>
  </rowFields>
  <rowItems count="6">
    <i>
      <x/>
    </i>
    <i r="1">
      <x/>
    </i>
    <i>
      <x v="1"/>
    </i>
    <i r="1">
      <x v="1"/>
    </i>
    <i r="1">
      <x v="3"/>
    </i>
    <i t="grand">
      <x/>
    </i>
  </rowItems>
  <colFields count="1">
    <field x="7"/>
  </colFields>
  <colItems count="3">
    <i>
      <x/>
    </i>
    <i>
      <x v="1"/>
    </i>
    <i t="grand">
      <x/>
    </i>
  </colItems>
  <pageFields count="1">
    <pageField fld="3" item="3" hier="-1"/>
  </pageFields>
  <dataFields count="1">
    <dataField name="Count of JENIS KELAMIN" fld="7" subtotal="count" baseField="0" baseItem="0"/>
  </dataFields>
  <formats count="31">
    <format dxfId="388">
      <pivotArea outline="0" collapsedLevelsAreSubtotals="1" fieldPosition="0"/>
    </format>
    <format dxfId="387">
      <pivotArea field="7" type="button" dataOnly="0" labelOnly="1" outline="0" axis="axisCol" fieldPosition="0"/>
    </format>
    <format dxfId="386">
      <pivotArea type="topRight" dataOnly="0" labelOnly="1" outline="0" fieldPosition="0"/>
    </format>
    <format dxfId="385">
      <pivotArea field="24" type="button" dataOnly="0" labelOnly="1" outline="0"/>
    </format>
    <format dxfId="384">
      <pivotArea field="24" type="button" dataOnly="0" labelOnly="1" outline="0"/>
    </format>
    <format dxfId="383">
      <pivotArea field="8" type="button" dataOnly="0" labelOnly="1" outline="0"/>
    </format>
    <format dxfId="382">
      <pivotArea field="8" type="button" dataOnly="0" labelOnly="1" outline="0"/>
    </format>
    <format dxfId="381">
      <pivotArea field="10" type="button" dataOnly="0" labelOnly="1" outline="0"/>
    </format>
    <format dxfId="380">
      <pivotArea field="10" type="button" dataOnly="0" labelOnly="1" outline="0"/>
    </format>
    <format dxfId="379">
      <pivotArea field="10" type="button" dataOnly="0" labelOnly="1" outline="0"/>
    </format>
    <format dxfId="378">
      <pivotArea dataOnly="0" labelOnly="1" fieldPosition="0">
        <references count="1">
          <reference field="7" count="0"/>
        </references>
      </pivotArea>
    </format>
    <format dxfId="377">
      <pivotArea dataOnly="0" labelOnly="1" grandCol="1" outline="0" fieldPosition="0"/>
    </format>
    <format dxfId="376">
      <pivotArea field="17" type="button" dataOnly="0" labelOnly="1" outline="0"/>
    </format>
    <format dxfId="375">
      <pivotArea field="17" type="button" dataOnly="0" labelOnly="1" outline="0"/>
    </format>
    <format dxfId="374">
      <pivotArea field="14" type="button" dataOnly="0" labelOnly="1" outline="0" axis="axisRow" fieldPosition="0"/>
    </format>
    <format dxfId="373">
      <pivotArea field="14" type="button" dataOnly="0" labelOnly="1" outline="0" axis="axisRow" fieldPosition="0"/>
    </format>
    <format dxfId="372">
      <pivotArea field="21" type="button" dataOnly="0" labelOnly="1" outline="0"/>
    </format>
    <format dxfId="371">
      <pivotArea dataOnly="0" labelOnly="1" fieldPosition="0">
        <references count="1">
          <reference field="7" count="0"/>
        </references>
      </pivotArea>
    </format>
    <format dxfId="370">
      <pivotArea field="21" type="button" dataOnly="0" labelOnly="1" outline="0"/>
    </format>
    <format dxfId="369">
      <pivotArea dataOnly="0" labelOnly="1" fieldPosition="0">
        <references count="1">
          <reference field="7" count="0"/>
        </references>
      </pivotArea>
    </format>
    <format dxfId="368">
      <pivotArea field="3" type="button" dataOnly="0" labelOnly="1" outline="0" axis="axisPage" fieldPosition="0"/>
    </format>
    <format dxfId="367">
      <pivotArea field="3" type="button" dataOnly="0" labelOnly="1" outline="0" axis="axisPage" fieldPosition="0"/>
    </format>
    <format dxfId="366">
      <pivotArea field="24" type="button" dataOnly="0" labelOnly="1" outline="0"/>
    </format>
    <format dxfId="365">
      <pivotArea field="12" type="button" dataOnly="0" labelOnly="1" outline="0"/>
    </format>
    <format dxfId="364">
      <pivotArea dataOnly="0" labelOnly="1" outline="0" fieldPosition="0">
        <references count="1">
          <reference field="7" count="0"/>
        </references>
      </pivotArea>
    </format>
    <format dxfId="363">
      <pivotArea dataOnly="0" labelOnly="1" grandCol="1" outline="0" fieldPosition="0"/>
    </format>
    <format dxfId="362">
      <pivotArea field="12" type="button" dataOnly="0" labelOnly="1" outline="0"/>
    </format>
    <format dxfId="361">
      <pivotArea field="15" type="button" dataOnly="0" labelOnly="1" outline="0" axis="axisRow" fieldPosition="1"/>
    </format>
    <format dxfId="360">
      <pivotArea dataOnly="0" labelOnly="1" outline="0" fieldPosition="0">
        <references count="1">
          <reference field="7" count="0"/>
        </references>
      </pivotArea>
    </format>
    <format dxfId="359">
      <pivotArea dataOnly="0" labelOnly="1" grandCol="1" outline="0" fieldPosition="0"/>
    </format>
    <format dxfId="358">
      <pivotArea field="15" type="button" dataOnly="0" labelOnly="1" outline="0" axis="axisRow" fieldPosition="1"/>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BE7BAEF6-E54C-4D13-B2DC-0595ECA1A393}" name="PivotTable8"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JABATAN ASN">
  <location ref="E95:H104" firstHeaderRow="1" firstDataRow="2" firstDataCol="1"/>
  <pivotFields count="29">
    <pivotField showAll="0"/>
    <pivotField showAll="0"/>
    <pivotField showAll="0"/>
    <pivotField showAll="0"/>
    <pivotField showAll="0"/>
    <pivotField numFmtId="164" showAll="0"/>
    <pivotField numFmtId="1" showAll="0"/>
    <pivotField axis="axisCol" dataField="1" showAll="0">
      <items count="3">
        <item x="0"/>
        <item x="1"/>
        <item t="default"/>
      </items>
    </pivotField>
    <pivotField numFmtId="1" showAll="0">
      <items count="6">
        <item x="0"/>
        <item x="1"/>
        <item x="2"/>
        <item x="3"/>
        <item x="4"/>
        <item t="default"/>
      </items>
    </pivotField>
    <pivotField showAll="0"/>
    <pivotField showAll="0">
      <items count="15">
        <item m="1" x="11"/>
        <item x="1"/>
        <item m="1" x="10"/>
        <item x="3"/>
        <item m="1" x="13"/>
        <item x="5"/>
        <item m="1" x="12"/>
        <item x="7"/>
        <item x="8"/>
        <item x="9"/>
        <item x="0"/>
        <item x="2"/>
        <item x="4"/>
        <item x="6"/>
        <item t="default"/>
      </items>
    </pivotField>
    <pivotField showAll="0">
      <items count="15">
        <item x="0"/>
        <item x="1"/>
        <item x="2"/>
        <item x="3"/>
        <item x="4"/>
        <item x="5"/>
        <item x="6"/>
        <item x="7"/>
        <item x="8"/>
        <item x="9"/>
        <item x="10"/>
        <item x="11"/>
        <item x="12"/>
        <item x="13"/>
        <item t="default"/>
      </items>
    </pivotField>
    <pivotField showAll="0"/>
    <pivotField showAll="0"/>
    <pivotField axis="axisRow" showAll="0">
      <items count="3">
        <item x="0"/>
        <item x="1"/>
        <item t="default"/>
      </items>
    </pivotField>
    <pivotField axis="axisRow" showAll="0">
      <items count="6">
        <item x="0"/>
        <item x="2"/>
        <item x="3"/>
        <item x="1"/>
        <item x="4"/>
        <item t="default"/>
      </items>
    </pivotField>
    <pivotField showAll="0"/>
    <pivotField showAll="0">
      <items count="11">
        <item x="0"/>
        <item x="1"/>
        <item x="2"/>
        <item x="3"/>
        <item x="4"/>
        <item x="5"/>
        <item x="6"/>
        <item x="7"/>
        <item x="8"/>
        <item x="9"/>
        <item t="default"/>
      </items>
    </pivotField>
    <pivotField showAll="0"/>
    <pivotField showAll="0"/>
    <pivotField showAll="0"/>
    <pivotField showAll="0"/>
    <pivotField showAll="0"/>
    <pivotField numFmtId="1" showAll="0"/>
    <pivotField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2">
    <field x="14"/>
    <field x="15"/>
  </rowFields>
  <rowItems count="8">
    <i>
      <x/>
    </i>
    <i r="1">
      <x/>
    </i>
    <i r="1">
      <x v="1"/>
    </i>
    <i r="1">
      <x v="4"/>
    </i>
    <i>
      <x v="1"/>
    </i>
    <i r="1">
      <x v="2"/>
    </i>
    <i r="1">
      <x v="3"/>
    </i>
    <i t="grand">
      <x/>
    </i>
  </rowItems>
  <colFields count="1">
    <field x="7"/>
  </colFields>
  <colItems count="3">
    <i>
      <x/>
    </i>
    <i>
      <x v="1"/>
    </i>
    <i t="grand">
      <x/>
    </i>
  </colItems>
  <dataFields count="1">
    <dataField name="Count of JENIS KELAMIN" fld="7" subtotal="count" baseField="0" baseItem="0"/>
  </dataFields>
  <formats count="21">
    <format dxfId="409">
      <pivotArea outline="0" collapsedLevelsAreSubtotals="1" fieldPosition="0"/>
    </format>
    <format dxfId="408">
      <pivotArea field="7" type="button" dataOnly="0" labelOnly="1" outline="0" axis="axisCol" fieldPosition="0"/>
    </format>
    <format dxfId="407">
      <pivotArea type="topRight" dataOnly="0" labelOnly="1" outline="0" fieldPosition="0"/>
    </format>
    <format dxfId="406">
      <pivotArea field="24" type="button" dataOnly="0" labelOnly="1" outline="0"/>
    </format>
    <format dxfId="405">
      <pivotArea field="24" type="button" dataOnly="0" labelOnly="1" outline="0"/>
    </format>
    <format dxfId="404">
      <pivotArea field="24" type="button" dataOnly="0" labelOnly="1" outline="0"/>
    </format>
    <format dxfId="403">
      <pivotArea field="8" type="button" dataOnly="0" labelOnly="1" outline="0"/>
    </format>
    <format dxfId="402">
      <pivotArea field="8" type="button" dataOnly="0" labelOnly="1" outline="0"/>
    </format>
    <format dxfId="401">
      <pivotArea field="10" type="button" dataOnly="0" labelOnly="1" outline="0"/>
    </format>
    <format dxfId="400">
      <pivotArea field="10" type="button" dataOnly="0" labelOnly="1" outline="0"/>
    </format>
    <format dxfId="399">
      <pivotArea field="10" type="button" dataOnly="0" labelOnly="1" outline="0"/>
    </format>
    <format dxfId="398">
      <pivotArea dataOnly="0" labelOnly="1" fieldPosition="0">
        <references count="1">
          <reference field="7" count="0"/>
        </references>
      </pivotArea>
    </format>
    <format dxfId="397">
      <pivotArea dataOnly="0" labelOnly="1" grandCol="1" outline="0" fieldPosition="0"/>
    </format>
    <format dxfId="396">
      <pivotArea field="17" type="button" dataOnly="0" labelOnly="1" outline="0"/>
    </format>
    <format dxfId="395">
      <pivotArea field="17" type="button" dataOnly="0" labelOnly="1" outline="0"/>
    </format>
    <format dxfId="394">
      <pivotArea field="14" type="button" dataOnly="0" labelOnly="1" outline="0" axis="axisRow" fieldPosition="0"/>
    </format>
    <format dxfId="393">
      <pivotArea dataOnly="0" labelOnly="1" fieldPosition="0">
        <references count="1">
          <reference field="7" count="0"/>
        </references>
      </pivotArea>
    </format>
    <format dxfId="392">
      <pivotArea dataOnly="0" labelOnly="1" grandCol="1" outline="0" fieldPosition="0"/>
    </format>
    <format dxfId="391">
      <pivotArea field="14" type="button" dataOnly="0" labelOnly="1" outline="0" axis="axisRow" fieldPosition="0"/>
    </format>
    <format dxfId="390">
      <pivotArea dataOnly="0" labelOnly="1" fieldPosition="0">
        <references count="1">
          <reference field="7" count="0"/>
        </references>
      </pivotArea>
    </format>
    <format dxfId="389">
      <pivotArea dataOnly="0" labelOnly="1" grandCol="1" outline="0"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E3D415B7-2C1D-4B3A-AAA3-A6D489BEE419}" name="PivotTable6"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MASA KERJA (TAHUN)">
  <location ref="E73:H82" firstHeaderRow="1" firstDataRow="2" firstDataCol="1"/>
  <pivotFields count="29">
    <pivotField showAll="0"/>
    <pivotField showAll="0"/>
    <pivotField showAll="0"/>
    <pivotField showAll="0"/>
    <pivotField showAll="0"/>
    <pivotField numFmtId="164" showAll="0"/>
    <pivotField numFmtId="1" showAll="0"/>
    <pivotField axis="axisCol" dataField="1" showAll="0">
      <items count="3">
        <item x="0"/>
        <item x="1"/>
        <item t="default"/>
      </items>
    </pivotField>
    <pivotField numFmtId="1" showAll="0">
      <items count="6">
        <item x="0"/>
        <item x="1"/>
        <item x="2"/>
        <item x="3"/>
        <item x="4"/>
        <item t="default"/>
      </items>
    </pivotField>
    <pivotField showAll="0"/>
    <pivotField showAll="0">
      <items count="15">
        <item m="1" x="11"/>
        <item x="1"/>
        <item m="1" x="10"/>
        <item x="3"/>
        <item m="1" x="13"/>
        <item x="5"/>
        <item m="1" x="12"/>
        <item x="7"/>
        <item x="8"/>
        <item x="9"/>
        <item x="0"/>
        <item x="2"/>
        <item x="4"/>
        <item x="6"/>
        <item t="default"/>
      </items>
    </pivotField>
    <pivotField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axis="axisRow" showAll="0">
      <items count="11">
        <item x="0"/>
        <item x="1"/>
        <item x="2"/>
        <item x="3"/>
        <item x="4"/>
        <item x="5"/>
        <item x="6"/>
        <item x="7"/>
        <item x="8"/>
        <item x="9"/>
        <item t="default"/>
      </items>
    </pivotField>
    <pivotField showAll="0"/>
    <pivotField showAll="0"/>
    <pivotField showAll="0"/>
    <pivotField showAll="0"/>
    <pivotField showAll="0"/>
    <pivotField numFmtId="1" showAll="0"/>
    <pivotField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1">
    <field x="17"/>
  </rowFields>
  <rowItems count="8">
    <i>
      <x v="1"/>
    </i>
    <i>
      <x v="2"/>
    </i>
    <i>
      <x v="4"/>
    </i>
    <i>
      <x v="5"/>
    </i>
    <i>
      <x v="6"/>
    </i>
    <i>
      <x v="7"/>
    </i>
    <i>
      <x v="9"/>
    </i>
    <i t="grand">
      <x/>
    </i>
  </rowItems>
  <colFields count="1">
    <field x="7"/>
  </colFields>
  <colItems count="3">
    <i>
      <x/>
    </i>
    <i>
      <x v="1"/>
    </i>
    <i t="grand">
      <x/>
    </i>
  </colItems>
  <dataFields count="1">
    <dataField name="Count of JENIS KELAMIN" fld="7" subtotal="count" baseField="0" baseItem="0"/>
  </dataFields>
  <formats count="20">
    <format dxfId="429">
      <pivotArea outline="0" collapsedLevelsAreSubtotals="1" fieldPosition="0"/>
    </format>
    <format dxfId="428">
      <pivotArea field="7" type="button" dataOnly="0" labelOnly="1" outline="0" axis="axisCol" fieldPosition="0"/>
    </format>
    <format dxfId="427">
      <pivotArea type="topRight" dataOnly="0" labelOnly="1" outline="0" fieldPosition="0"/>
    </format>
    <format dxfId="426">
      <pivotArea field="24" type="button" dataOnly="0" labelOnly="1" outline="0"/>
    </format>
    <format dxfId="425">
      <pivotArea field="24" type="button" dataOnly="0" labelOnly="1" outline="0"/>
    </format>
    <format dxfId="424">
      <pivotArea field="24" type="button" dataOnly="0" labelOnly="1" outline="0"/>
    </format>
    <format dxfId="423">
      <pivotArea field="8" type="button" dataOnly="0" labelOnly="1" outline="0"/>
    </format>
    <format dxfId="422">
      <pivotArea field="8" type="button" dataOnly="0" labelOnly="1" outline="0"/>
    </format>
    <format dxfId="421">
      <pivotArea field="10" type="button" dataOnly="0" labelOnly="1" outline="0"/>
    </format>
    <format dxfId="420">
      <pivotArea field="10" type="button" dataOnly="0" labelOnly="1" outline="0"/>
    </format>
    <format dxfId="419">
      <pivotArea field="10" type="button" dataOnly="0" labelOnly="1" outline="0"/>
    </format>
    <format dxfId="418">
      <pivotArea dataOnly="0" labelOnly="1" fieldPosition="0">
        <references count="1">
          <reference field="7" count="0"/>
        </references>
      </pivotArea>
    </format>
    <format dxfId="417">
      <pivotArea dataOnly="0" labelOnly="1" grandCol="1" outline="0" fieldPosition="0"/>
    </format>
    <format dxfId="416">
      <pivotArea field="17" type="button" dataOnly="0" labelOnly="1" outline="0" axis="axisRow" fieldPosition="0"/>
    </format>
    <format dxfId="415">
      <pivotArea dataOnly="0" labelOnly="1" fieldPosition="0">
        <references count="1">
          <reference field="7" count="0"/>
        </references>
      </pivotArea>
    </format>
    <format dxfId="414">
      <pivotArea dataOnly="0" labelOnly="1" grandCol="1" outline="0" fieldPosition="0"/>
    </format>
    <format dxfId="413">
      <pivotArea field="17" type="button" dataOnly="0" labelOnly="1" outline="0" axis="axisRow" fieldPosition="0"/>
    </format>
    <format dxfId="412">
      <pivotArea dataOnly="0" labelOnly="1" fieldPosition="0">
        <references count="1">
          <reference field="7" count="0"/>
        </references>
      </pivotArea>
    </format>
    <format dxfId="411">
      <pivotArea dataOnly="0" labelOnly="1" grandCol="1" outline="0" fieldPosition="0"/>
    </format>
    <format dxfId="410">
      <pivotArea dataOnly="0" labelOnly="1" fieldPosition="0">
        <references count="1">
          <reference field="17" count="7">
            <x v="1"/>
            <x v="2"/>
            <x v="4"/>
            <x v="5"/>
            <x v="6"/>
            <x v="7"/>
            <x v="9"/>
          </reference>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418513E5-041D-4F03-A3A5-BF2FD47DD6F9}" name="PivotTable13"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162:H169"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axis="axisRow"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0"/>
  </rowFields>
  <rowItems count="6">
    <i>
      <x/>
    </i>
    <i>
      <x v="1"/>
    </i>
    <i>
      <x v="2"/>
    </i>
    <i>
      <x v="3"/>
    </i>
    <i>
      <x v="11"/>
    </i>
    <i t="grand">
      <x/>
    </i>
  </rowItems>
  <colFields count="1">
    <field x="7"/>
  </colFields>
  <colItems count="3">
    <i>
      <x/>
    </i>
    <i>
      <x v="1"/>
    </i>
    <i t="grand">
      <x/>
    </i>
  </colItems>
  <pageFields count="1">
    <pageField fld="3" item="1" hier="-1"/>
  </pageFields>
  <dataFields count="1">
    <dataField name="Count of JENIS KELAMIN" fld="7" subtotal="count" baseField="0" baseItem="0"/>
  </dataFields>
  <formats count="27">
    <format dxfId="456">
      <pivotArea outline="0" collapsedLevelsAreSubtotals="1" fieldPosition="0"/>
    </format>
    <format dxfId="455">
      <pivotArea field="7" type="button" dataOnly="0" labelOnly="1" outline="0" axis="axisCol" fieldPosition="0"/>
    </format>
    <format dxfId="454">
      <pivotArea type="topRight" dataOnly="0" labelOnly="1" outline="0" fieldPosition="0"/>
    </format>
    <format dxfId="453">
      <pivotArea field="24" type="button" dataOnly="0" labelOnly="1" outline="0"/>
    </format>
    <format dxfId="452">
      <pivotArea field="24" type="button" dataOnly="0" labelOnly="1" outline="0"/>
    </format>
    <format dxfId="451">
      <pivotArea field="8" type="button" dataOnly="0" labelOnly="1" outline="0"/>
    </format>
    <format dxfId="450">
      <pivotArea field="8" type="button" dataOnly="0" labelOnly="1" outline="0"/>
    </format>
    <format dxfId="449">
      <pivotArea field="10" type="button" dataOnly="0" labelOnly="1" outline="0" axis="axisRow" fieldPosition="0"/>
    </format>
    <format dxfId="448">
      <pivotArea field="10" type="button" dataOnly="0" labelOnly="1" outline="0" axis="axisRow" fieldPosition="0"/>
    </format>
    <format dxfId="447">
      <pivotArea field="10" type="button" dataOnly="0" labelOnly="1" outline="0" axis="axisRow" fieldPosition="0"/>
    </format>
    <format dxfId="446">
      <pivotArea dataOnly="0" labelOnly="1" fieldPosition="0">
        <references count="1">
          <reference field="7" count="0"/>
        </references>
      </pivotArea>
    </format>
    <format dxfId="445">
      <pivotArea dataOnly="0" labelOnly="1" grandCol="1" outline="0" fieldPosition="0"/>
    </format>
    <format dxfId="444">
      <pivotArea field="17" type="button" dataOnly="0" labelOnly="1" outline="0"/>
    </format>
    <format dxfId="443">
      <pivotArea field="17" type="button" dataOnly="0" labelOnly="1" outline="0"/>
    </format>
    <format dxfId="442">
      <pivotArea field="14" type="button" dataOnly="0" labelOnly="1" outline="0"/>
    </format>
    <format dxfId="441">
      <pivotArea field="14" type="button" dataOnly="0" labelOnly="1" outline="0"/>
    </format>
    <format dxfId="440">
      <pivotArea field="21" type="button" dataOnly="0" labelOnly="1" outline="0"/>
    </format>
    <format dxfId="439">
      <pivotArea dataOnly="0" labelOnly="1" fieldPosition="0">
        <references count="1">
          <reference field="7" count="0"/>
        </references>
      </pivotArea>
    </format>
    <format dxfId="438">
      <pivotArea field="21" type="button" dataOnly="0" labelOnly="1" outline="0"/>
    </format>
    <format dxfId="437">
      <pivotArea dataOnly="0" labelOnly="1" fieldPosition="0">
        <references count="1">
          <reference field="7" count="0"/>
        </references>
      </pivotArea>
    </format>
    <format dxfId="436">
      <pivotArea field="3" type="button" dataOnly="0" labelOnly="1" outline="0" axis="axisPage" fieldPosition="0"/>
    </format>
    <format dxfId="435">
      <pivotArea field="3" type="button" dataOnly="0" labelOnly="1" outline="0" axis="axisPage" fieldPosition="0"/>
    </format>
    <format dxfId="434">
      <pivotArea dataOnly="0" labelOnly="1" outline="0" fieldPosition="0">
        <references count="1">
          <reference field="7" count="0"/>
        </references>
      </pivotArea>
    </format>
    <format dxfId="433">
      <pivotArea dataOnly="0" labelOnly="1" grandCol="1" outline="0" fieldPosition="0"/>
    </format>
    <format dxfId="432">
      <pivotArea field="24" type="button" dataOnly="0" labelOnly="1" outline="0"/>
    </format>
    <format dxfId="431">
      <pivotArea dataOnly="0" labelOnly="1" outline="0" fieldPosition="0">
        <references count="1">
          <reference field="7" count="0"/>
        </references>
      </pivotArea>
    </format>
    <format dxfId="430">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69F53C35-9B4C-48B8-AF0C-70DAE82C951A}" name="PivotTable29"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364:H368"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axis="axisRow"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21"/>
  </rowFields>
  <rowItems count="3">
    <i>
      <x/>
    </i>
    <i>
      <x v="1"/>
    </i>
    <i t="grand">
      <x/>
    </i>
  </rowItems>
  <colFields count="1">
    <field x="7"/>
  </colFields>
  <colItems count="3">
    <i>
      <x/>
    </i>
    <i>
      <x v="1"/>
    </i>
    <i t="grand">
      <x/>
    </i>
  </colItems>
  <pageFields count="1">
    <pageField fld="3" item="3" hier="-1"/>
  </pageFields>
  <dataFields count="1">
    <dataField name="Count of JENIS KELAMIN" fld="7" subtotal="count" baseField="0" baseItem="0"/>
  </dataFields>
  <formats count="30">
    <format dxfId="486">
      <pivotArea outline="0" collapsedLevelsAreSubtotals="1" fieldPosition="0"/>
    </format>
    <format dxfId="485">
      <pivotArea field="7" type="button" dataOnly="0" labelOnly="1" outline="0" axis="axisCol" fieldPosition="0"/>
    </format>
    <format dxfId="484">
      <pivotArea type="topRight" dataOnly="0" labelOnly="1" outline="0" fieldPosition="0"/>
    </format>
    <format dxfId="483">
      <pivotArea field="24" type="button" dataOnly="0" labelOnly="1" outline="0"/>
    </format>
    <format dxfId="482">
      <pivotArea field="24" type="button" dataOnly="0" labelOnly="1" outline="0"/>
    </format>
    <format dxfId="481">
      <pivotArea field="8" type="button" dataOnly="0" labelOnly="1" outline="0"/>
    </format>
    <format dxfId="480">
      <pivotArea field="8" type="button" dataOnly="0" labelOnly="1" outline="0"/>
    </format>
    <format dxfId="479">
      <pivotArea field="10" type="button" dataOnly="0" labelOnly="1" outline="0"/>
    </format>
    <format dxfId="478">
      <pivotArea field="10" type="button" dataOnly="0" labelOnly="1" outline="0"/>
    </format>
    <format dxfId="477">
      <pivotArea field="10" type="button" dataOnly="0" labelOnly="1" outline="0"/>
    </format>
    <format dxfId="476">
      <pivotArea dataOnly="0" labelOnly="1" fieldPosition="0">
        <references count="1">
          <reference field="7" count="0"/>
        </references>
      </pivotArea>
    </format>
    <format dxfId="475">
      <pivotArea dataOnly="0" labelOnly="1" grandCol="1" outline="0" fieldPosition="0"/>
    </format>
    <format dxfId="474">
      <pivotArea field="17" type="button" dataOnly="0" labelOnly="1" outline="0"/>
    </format>
    <format dxfId="473">
      <pivotArea field="17" type="button" dataOnly="0" labelOnly="1" outline="0"/>
    </format>
    <format dxfId="472">
      <pivotArea field="14" type="button" dataOnly="0" labelOnly="1" outline="0"/>
    </format>
    <format dxfId="471">
      <pivotArea field="14" type="button" dataOnly="0" labelOnly="1" outline="0"/>
    </format>
    <format dxfId="470">
      <pivotArea field="21" type="button" dataOnly="0" labelOnly="1" outline="0" axis="axisRow" fieldPosition="0"/>
    </format>
    <format dxfId="469">
      <pivotArea dataOnly="0" labelOnly="1" fieldPosition="0">
        <references count="1">
          <reference field="7" count="0"/>
        </references>
      </pivotArea>
    </format>
    <format dxfId="468">
      <pivotArea field="21" type="button" dataOnly="0" labelOnly="1" outline="0" axis="axisRow" fieldPosition="0"/>
    </format>
    <format dxfId="467">
      <pivotArea dataOnly="0" labelOnly="1" fieldPosition="0">
        <references count="1">
          <reference field="7" count="0"/>
        </references>
      </pivotArea>
    </format>
    <format dxfId="466">
      <pivotArea field="3" type="button" dataOnly="0" labelOnly="1" outline="0" axis="axisPage" fieldPosition="0"/>
    </format>
    <format dxfId="465">
      <pivotArea field="3" type="button" dataOnly="0" labelOnly="1" outline="0" axis="axisPage" fieldPosition="0"/>
    </format>
    <format dxfId="464">
      <pivotArea field="24" type="button" dataOnly="0" labelOnly="1" outline="0"/>
    </format>
    <format dxfId="463">
      <pivotArea field="12" type="button" dataOnly="0" labelOnly="1" outline="0"/>
    </format>
    <format dxfId="462">
      <pivotArea dataOnly="0" labelOnly="1" outline="0" fieldPosition="0">
        <references count="1">
          <reference field="7" count="0"/>
        </references>
      </pivotArea>
    </format>
    <format dxfId="461">
      <pivotArea dataOnly="0" labelOnly="1" grandCol="1" outline="0" fieldPosition="0"/>
    </format>
    <format dxfId="460">
      <pivotArea field="12" type="button" dataOnly="0" labelOnly="1" outline="0"/>
    </format>
    <format dxfId="459">
      <pivotArea field="8" type="button" dataOnly="0" labelOnly="1" outline="0"/>
    </format>
    <format dxfId="458">
      <pivotArea dataOnly="0" labelOnly="1" outline="0" fieldPosition="0">
        <references count="1">
          <reference field="7" count="0"/>
        </references>
      </pivotArea>
    </format>
    <format dxfId="457">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74E398E3-10CA-46A3-80B4-8082174BB2AD}" name="PivotTable28"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353:H358"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axis="axisRow"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8"/>
  </rowFields>
  <rowItems count="4">
    <i>
      <x v="1"/>
    </i>
    <i>
      <x v="2"/>
    </i>
    <i>
      <x v="3"/>
    </i>
    <i t="grand">
      <x/>
    </i>
  </rowItems>
  <colFields count="1">
    <field x="7"/>
  </colFields>
  <colItems count="3">
    <i>
      <x/>
    </i>
    <i>
      <x v="1"/>
    </i>
    <i t="grand">
      <x/>
    </i>
  </colItems>
  <pageFields count="1">
    <pageField fld="3" item="3" hier="-1"/>
  </pageFields>
  <dataFields count="1">
    <dataField name="Count of JENIS KELAMIN" fld="7" subtotal="count" baseField="0" baseItem="0"/>
  </dataFields>
  <formats count="30">
    <format dxfId="516">
      <pivotArea outline="0" collapsedLevelsAreSubtotals="1" fieldPosition="0"/>
    </format>
    <format dxfId="515">
      <pivotArea field="7" type="button" dataOnly="0" labelOnly="1" outline="0" axis="axisCol" fieldPosition="0"/>
    </format>
    <format dxfId="514">
      <pivotArea type="topRight" dataOnly="0" labelOnly="1" outline="0" fieldPosition="0"/>
    </format>
    <format dxfId="513">
      <pivotArea field="24" type="button" dataOnly="0" labelOnly="1" outline="0"/>
    </format>
    <format dxfId="512">
      <pivotArea field="24" type="button" dataOnly="0" labelOnly="1" outline="0"/>
    </format>
    <format dxfId="511">
      <pivotArea field="8" type="button" dataOnly="0" labelOnly="1" outline="0" axis="axisRow" fieldPosition="0"/>
    </format>
    <format dxfId="510">
      <pivotArea field="8" type="button" dataOnly="0" labelOnly="1" outline="0" axis="axisRow" fieldPosition="0"/>
    </format>
    <format dxfId="509">
      <pivotArea field="10" type="button" dataOnly="0" labelOnly="1" outline="0"/>
    </format>
    <format dxfId="508">
      <pivotArea field="10" type="button" dataOnly="0" labelOnly="1" outline="0"/>
    </format>
    <format dxfId="507">
      <pivotArea field="10" type="button" dataOnly="0" labelOnly="1" outline="0"/>
    </format>
    <format dxfId="506">
      <pivotArea dataOnly="0" labelOnly="1" fieldPosition="0">
        <references count="1">
          <reference field="7" count="0"/>
        </references>
      </pivotArea>
    </format>
    <format dxfId="505">
      <pivotArea dataOnly="0" labelOnly="1" grandCol="1" outline="0" fieldPosition="0"/>
    </format>
    <format dxfId="504">
      <pivotArea field="17" type="button" dataOnly="0" labelOnly="1" outline="0"/>
    </format>
    <format dxfId="503">
      <pivotArea field="17" type="button" dataOnly="0" labelOnly="1" outline="0"/>
    </format>
    <format dxfId="502">
      <pivotArea field="14" type="button" dataOnly="0" labelOnly="1" outline="0"/>
    </format>
    <format dxfId="501">
      <pivotArea field="14" type="button" dataOnly="0" labelOnly="1" outline="0"/>
    </format>
    <format dxfId="500">
      <pivotArea field="21" type="button" dataOnly="0" labelOnly="1" outline="0"/>
    </format>
    <format dxfId="499">
      <pivotArea dataOnly="0" labelOnly="1" fieldPosition="0">
        <references count="1">
          <reference field="7" count="0"/>
        </references>
      </pivotArea>
    </format>
    <format dxfId="498">
      <pivotArea field="21" type="button" dataOnly="0" labelOnly="1" outline="0"/>
    </format>
    <format dxfId="497">
      <pivotArea dataOnly="0" labelOnly="1" fieldPosition="0">
        <references count="1">
          <reference field="7" count="0"/>
        </references>
      </pivotArea>
    </format>
    <format dxfId="496">
      <pivotArea field="3" type="button" dataOnly="0" labelOnly="1" outline="0" axis="axisPage" fieldPosition="0"/>
    </format>
    <format dxfId="495">
      <pivotArea field="3" type="button" dataOnly="0" labelOnly="1" outline="0" axis="axisPage" fieldPosition="0"/>
    </format>
    <format dxfId="494">
      <pivotArea field="24" type="button" dataOnly="0" labelOnly="1" outline="0"/>
    </format>
    <format dxfId="493">
      <pivotArea field="12" type="button" dataOnly="0" labelOnly="1" outline="0"/>
    </format>
    <format dxfId="492">
      <pivotArea dataOnly="0" labelOnly="1" outline="0" fieldPosition="0">
        <references count="1">
          <reference field="7" count="0"/>
        </references>
      </pivotArea>
    </format>
    <format dxfId="491">
      <pivotArea dataOnly="0" labelOnly="1" grandCol="1" outline="0" fieldPosition="0"/>
    </format>
    <format dxfId="490">
      <pivotArea field="12" type="button" dataOnly="0" labelOnly="1" outline="0"/>
    </format>
    <format dxfId="489">
      <pivotArea field="8" type="button" dataOnly="0" labelOnly="1" outline="0" axis="axisRow" fieldPosition="0"/>
    </format>
    <format dxfId="488">
      <pivotArea dataOnly="0" labelOnly="1" outline="0" fieldPosition="0">
        <references count="1">
          <reference field="7" count="0"/>
        </references>
      </pivotArea>
    </format>
    <format dxfId="487">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872782D1-4724-4D31-9279-35044EFC37C8}" name="PivotTable35"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385:H391"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axis="axisRow" compact="0" outline="0" showAll="0" defaultSubtotal="0">
      <items count="14">
        <item x="1"/>
        <item x="2"/>
        <item x="3"/>
        <item x="4"/>
        <item x="5"/>
        <item m="1" x="11"/>
        <item m="1" x="10"/>
        <item m="1" x="13"/>
        <item m="1" x="12"/>
        <item x="0"/>
        <item x="6"/>
        <item x="7"/>
        <item x="8"/>
        <item x="9"/>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0"/>
  </rowFields>
  <rowItems count="5">
    <i>
      <x/>
    </i>
    <i>
      <x v="1"/>
    </i>
    <i>
      <x v="2"/>
    </i>
    <i>
      <x v="4"/>
    </i>
    <i t="grand">
      <x/>
    </i>
  </rowItems>
  <colFields count="1">
    <field x="7"/>
  </colFields>
  <colItems count="3">
    <i>
      <x/>
    </i>
    <i>
      <x v="1"/>
    </i>
    <i t="grand">
      <x/>
    </i>
  </colItems>
  <pageFields count="1">
    <pageField fld="3" item="4" hier="-1"/>
  </pageFields>
  <dataFields count="1">
    <dataField name="Count of JENIS KELAMIN" fld="7" subtotal="count" baseField="0" baseItem="0"/>
  </dataFields>
  <formats count="27">
    <format dxfId="543">
      <pivotArea outline="0" collapsedLevelsAreSubtotals="1" fieldPosition="0"/>
    </format>
    <format dxfId="542">
      <pivotArea field="7" type="button" dataOnly="0" labelOnly="1" outline="0" axis="axisCol" fieldPosition="0"/>
    </format>
    <format dxfId="541">
      <pivotArea type="topRight" dataOnly="0" labelOnly="1" outline="0" fieldPosition="0"/>
    </format>
    <format dxfId="540">
      <pivotArea field="24" type="button" dataOnly="0" labelOnly="1" outline="0"/>
    </format>
    <format dxfId="539">
      <pivotArea field="24" type="button" dataOnly="0" labelOnly="1" outline="0"/>
    </format>
    <format dxfId="538">
      <pivotArea field="8" type="button" dataOnly="0" labelOnly="1" outline="0"/>
    </format>
    <format dxfId="537">
      <pivotArea field="8" type="button" dataOnly="0" labelOnly="1" outline="0"/>
    </format>
    <format dxfId="536">
      <pivotArea field="10" type="button" dataOnly="0" labelOnly="1" outline="0" axis="axisRow" fieldPosition="0"/>
    </format>
    <format dxfId="535">
      <pivotArea field="10" type="button" dataOnly="0" labelOnly="1" outline="0" axis="axisRow" fieldPosition="0"/>
    </format>
    <format dxfId="534">
      <pivotArea field="10" type="button" dataOnly="0" labelOnly="1" outline="0" axis="axisRow" fieldPosition="0"/>
    </format>
    <format dxfId="533">
      <pivotArea dataOnly="0" labelOnly="1" fieldPosition="0">
        <references count="1">
          <reference field="7" count="0"/>
        </references>
      </pivotArea>
    </format>
    <format dxfId="532">
      <pivotArea dataOnly="0" labelOnly="1" grandCol="1" outline="0" fieldPosition="0"/>
    </format>
    <format dxfId="531">
      <pivotArea field="17" type="button" dataOnly="0" labelOnly="1" outline="0"/>
    </format>
    <format dxfId="530">
      <pivotArea field="17" type="button" dataOnly="0" labelOnly="1" outline="0"/>
    </format>
    <format dxfId="529">
      <pivotArea field="14" type="button" dataOnly="0" labelOnly="1" outline="0"/>
    </format>
    <format dxfId="528">
      <pivotArea field="14" type="button" dataOnly="0" labelOnly="1" outline="0"/>
    </format>
    <format dxfId="527">
      <pivotArea field="21" type="button" dataOnly="0" labelOnly="1" outline="0"/>
    </format>
    <format dxfId="526">
      <pivotArea dataOnly="0" labelOnly="1" fieldPosition="0">
        <references count="1">
          <reference field="7" count="0"/>
        </references>
      </pivotArea>
    </format>
    <format dxfId="525">
      <pivotArea field="21" type="button" dataOnly="0" labelOnly="1" outline="0"/>
    </format>
    <format dxfId="524">
      <pivotArea dataOnly="0" labelOnly="1" fieldPosition="0">
        <references count="1">
          <reference field="7" count="0"/>
        </references>
      </pivotArea>
    </format>
    <format dxfId="523">
      <pivotArea field="3" type="button" dataOnly="0" labelOnly="1" outline="0" axis="axisPage" fieldPosition="0"/>
    </format>
    <format dxfId="522">
      <pivotArea field="3" type="button" dataOnly="0" labelOnly="1" outline="0" axis="axisPage" fieldPosition="0"/>
    </format>
    <format dxfId="521">
      <pivotArea dataOnly="0" labelOnly="1" outline="0" fieldPosition="0">
        <references count="1">
          <reference field="7" count="0"/>
        </references>
      </pivotArea>
    </format>
    <format dxfId="520">
      <pivotArea dataOnly="0" labelOnly="1" grandCol="1" outline="0" fieldPosition="0"/>
    </format>
    <format dxfId="519">
      <pivotArea field="24" type="button" dataOnly="0" labelOnly="1" outline="0"/>
    </format>
    <format dxfId="518">
      <pivotArea dataOnly="0" labelOnly="1" outline="0" fieldPosition="0">
        <references count="1">
          <reference field="7" count="0"/>
        </references>
      </pivotArea>
    </format>
    <format dxfId="517">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6605642-8379-4276-A189-DEDA0035F469}" name="PivotTable36"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374:H377"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m="1" x="11"/>
        <item x="1"/>
        <item m="1" x="10"/>
        <item x="3"/>
        <item m="1" x="13"/>
        <item x="5"/>
        <item m="1" x="12"/>
        <item x="7"/>
        <item x="8"/>
        <item x="9"/>
        <item x="0"/>
        <item x="2"/>
        <item x="4"/>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axis="axisRow"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24"/>
  </rowFields>
  <rowItems count="2">
    <i>
      <x/>
    </i>
    <i t="grand">
      <x/>
    </i>
  </rowItems>
  <colFields count="1">
    <field x="7"/>
  </colFields>
  <colItems count="3">
    <i>
      <x/>
    </i>
    <i>
      <x v="1"/>
    </i>
    <i t="grand">
      <x/>
    </i>
  </colItems>
  <pageFields count="1">
    <pageField fld="3" item="4" hier="-1"/>
  </pageFields>
  <dataFields count="1">
    <dataField name="Count of JENIS KELAMIN" fld="7" subtotal="count" baseField="0" baseItem="0"/>
  </dataFields>
  <formats count="27">
    <format dxfId="92">
      <pivotArea outline="0" collapsedLevelsAreSubtotals="1" fieldPosition="0"/>
    </format>
    <format dxfId="91">
      <pivotArea field="7" type="button" dataOnly="0" labelOnly="1" outline="0" axis="axisCol" fieldPosition="0"/>
    </format>
    <format dxfId="90">
      <pivotArea type="topRight" dataOnly="0" labelOnly="1" outline="0" fieldPosition="0"/>
    </format>
    <format dxfId="89">
      <pivotArea field="24" type="button" dataOnly="0" labelOnly="1" outline="0" axis="axisRow" fieldPosition="0"/>
    </format>
    <format dxfId="88">
      <pivotArea field="24" type="button" dataOnly="0" labelOnly="1" outline="0" axis="axisRow" fieldPosition="0"/>
    </format>
    <format dxfId="87">
      <pivotArea field="8" type="button" dataOnly="0" labelOnly="1" outline="0"/>
    </format>
    <format dxfId="86">
      <pivotArea field="8" type="button" dataOnly="0" labelOnly="1" outline="0"/>
    </format>
    <format dxfId="85">
      <pivotArea field="10" type="button" dataOnly="0" labelOnly="1" outline="0"/>
    </format>
    <format dxfId="84">
      <pivotArea field="10" type="button" dataOnly="0" labelOnly="1" outline="0"/>
    </format>
    <format dxfId="83">
      <pivotArea field="10" type="button" dataOnly="0" labelOnly="1" outline="0"/>
    </format>
    <format dxfId="82">
      <pivotArea dataOnly="0" labelOnly="1" fieldPosition="0">
        <references count="1">
          <reference field="7" count="0"/>
        </references>
      </pivotArea>
    </format>
    <format dxfId="81">
      <pivotArea dataOnly="0" labelOnly="1" grandCol="1" outline="0" fieldPosition="0"/>
    </format>
    <format dxfId="80">
      <pivotArea field="17" type="button" dataOnly="0" labelOnly="1" outline="0"/>
    </format>
    <format dxfId="79">
      <pivotArea field="17" type="button" dataOnly="0" labelOnly="1" outline="0"/>
    </format>
    <format dxfId="78">
      <pivotArea field="14" type="button" dataOnly="0" labelOnly="1" outline="0"/>
    </format>
    <format dxfId="77">
      <pivotArea field="14" type="button" dataOnly="0" labelOnly="1" outline="0"/>
    </format>
    <format dxfId="76">
      <pivotArea field="21" type="button" dataOnly="0" labelOnly="1" outline="0"/>
    </format>
    <format dxfId="75">
      <pivotArea dataOnly="0" labelOnly="1" fieldPosition="0">
        <references count="1">
          <reference field="7" count="0"/>
        </references>
      </pivotArea>
    </format>
    <format dxfId="74">
      <pivotArea field="21" type="button" dataOnly="0" labelOnly="1" outline="0"/>
    </format>
    <format dxfId="73">
      <pivotArea dataOnly="0" labelOnly="1" fieldPosition="0">
        <references count="1">
          <reference field="7" count="0"/>
        </references>
      </pivotArea>
    </format>
    <format dxfId="72">
      <pivotArea field="3" type="button" dataOnly="0" labelOnly="1" outline="0" axis="axisPage" fieldPosition="0"/>
    </format>
    <format dxfId="71">
      <pivotArea field="3" type="button" dataOnly="0" labelOnly="1" outline="0" axis="axisPage" fieldPosition="0"/>
    </format>
    <format dxfId="70">
      <pivotArea dataOnly="0" labelOnly="1" outline="0" fieldPosition="0">
        <references count="1">
          <reference field="7" count="0"/>
        </references>
      </pivotArea>
    </format>
    <format dxfId="69">
      <pivotArea dataOnly="0" labelOnly="1" grandCol="1" outline="0" fieldPosition="0"/>
    </format>
    <format dxfId="68">
      <pivotArea field="24" type="button" dataOnly="0" labelOnly="1" outline="0" axis="axisRow" fieldPosition="0"/>
    </format>
    <format dxfId="67">
      <pivotArea dataOnly="0" labelOnly="1" outline="0" fieldPosition="0">
        <references count="1">
          <reference field="7" count="0"/>
        </references>
      </pivotArea>
    </format>
    <format dxfId="66">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DEC431D2-E45F-41AE-B45F-D19EA280BD9B}" name="PivotTable3"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chartFormat="1" rowHeaderCaption="KELOMPOK UMUR (TAHUN)">
  <location ref="E28:H34" firstHeaderRow="1" firstDataRow="2" firstDataCol="1"/>
  <pivotFields count="29">
    <pivotField showAll="0"/>
    <pivotField showAll="0"/>
    <pivotField showAll="0"/>
    <pivotField showAll="0"/>
    <pivotField showAll="0"/>
    <pivotField numFmtId="164" showAll="0"/>
    <pivotField numFmtId="1" showAll="0"/>
    <pivotField axis="axisCol" dataField="1" showAll="0">
      <items count="3">
        <item x="0"/>
        <item x="1"/>
        <item t="default"/>
      </items>
    </pivotField>
    <pivotField axis="axisRow" numFmtId="1" showAll="0">
      <items count="6">
        <item x="0"/>
        <item x="1"/>
        <item x="2"/>
        <item x="3"/>
        <item x="4"/>
        <item t="default"/>
      </items>
    </pivotField>
    <pivotField showAll="0"/>
    <pivotField showAll="0"/>
    <pivotField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showAll="0"/>
    <pivotField showAll="0"/>
    <pivotField showAll="0"/>
    <pivotField numFmtId="1" showAll="0"/>
    <pivotField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1">
    <field x="8"/>
  </rowFields>
  <rowItems count="5">
    <i>
      <x v="1"/>
    </i>
    <i>
      <x v="2"/>
    </i>
    <i>
      <x v="3"/>
    </i>
    <i>
      <x v="4"/>
    </i>
    <i t="grand">
      <x/>
    </i>
  </rowItems>
  <colFields count="1">
    <field x="7"/>
  </colFields>
  <colItems count="3">
    <i>
      <x/>
    </i>
    <i>
      <x v="1"/>
    </i>
    <i t="grand">
      <x/>
    </i>
  </colItems>
  <dataFields count="1">
    <dataField name="Count of JENIS KELAMIN" fld="7" subtotal="count" baseField="0" baseItem="0"/>
  </dataFields>
  <formats count="14">
    <format dxfId="557">
      <pivotArea outline="0" collapsedLevelsAreSubtotals="1" fieldPosition="0"/>
    </format>
    <format dxfId="556">
      <pivotArea field="7" type="button" dataOnly="0" labelOnly="1" outline="0" axis="axisCol" fieldPosition="0"/>
    </format>
    <format dxfId="555">
      <pivotArea type="topRight" dataOnly="0" labelOnly="1" outline="0" fieldPosition="0"/>
    </format>
    <format dxfId="554">
      <pivotArea field="24" type="button" dataOnly="0" labelOnly="1" outline="0"/>
    </format>
    <format dxfId="553">
      <pivotArea field="24" type="button" dataOnly="0" labelOnly="1" outline="0"/>
    </format>
    <format dxfId="552">
      <pivotArea field="24" type="button" dataOnly="0" labelOnly="1" outline="0"/>
    </format>
    <format dxfId="551">
      <pivotArea dataOnly="0" labelOnly="1" fieldPosition="0">
        <references count="1">
          <reference field="7" count="0"/>
        </references>
      </pivotArea>
    </format>
    <format dxfId="550">
      <pivotArea dataOnly="0" labelOnly="1" grandCol="1" outline="0" fieldPosition="0"/>
    </format>
    <format dxfId="549">
      <pivotArea field="8" type="button" dataOnly="0" labelOnly="1" outline="0" axis="axisRow" fieldPosition="0"/>
    </format>
    <format dxfId="548">
      <pivotArea dataOnly="0" labelOnly="1" fieldPosition="0">
        <references count="1">
          <reference field="7" count="0"/>
        </references>
      </pivotArea>
    </format>
    <format dxfId="547">
      <pivotArea dataOnly="0" labelOnly="1" grandCol="1" outline="0" fieldPosition="0"/>
    </format>
    <format dxfId="546">
      <pivotArea field="8" type="button" dataOnly="0" labelOnly="1" outline="0" axis="axisRow" fieldPosition="0"/>
    </format>
    <format dxfId="545">
      <pivotArea dataOnly="0" labelOnly="1" fieldPosition="0">
        <references count="1">
          <reference field="7" count="0"/>
        </references>
      </pivotArea>
    </format>
    <format dxfId="544">
      <pivotArea dataOnly="0" labelOnly="1" grandCol="1" outline="0" fieldPosition="0"/>
    </format>
  </formats>
  <chartFormats count="2">
    <chartFormat chart="0" format="0" series="1">
      <pivotArea type="data" outline="0" fieldPosition="0">
        <references count="2">
          <reference field="4294967294" count="1" selected="0">
            <x v="0"/>
          </reference>
          <reference field="7" count="1" selected="0">
            <x v="0"/>
          </reference>
        </references>
      </pivotArea>
    </chartFormat>
    <chartFormat chart="0" format="1" series="1">
      <pivotArea type="data" outline="0" fieldPosition="0">
        <references count="2">
          <reference field="4294967294" count="1" selected="0">
            <x v="0"/>
          </reference>
          <reference field="7" count="1" selected="0">
            <x v="1"/>
          </reference>
        </references>
      </pivotArea>
    </chartFormat>
  </chart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DF5C1629-FDF9-4E45-B5DE-CD0525771F2D}" name="PivotTable38"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462:H467"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axis="axisRow"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7"/>
  </rowFields>
  <rowItems count="4">
    <i>
      <x v="1"/>
    </i>
    <i>
      <x v="2"/>
    </i>
    <i>
      <x v="4"/>
    </i>
    <i t="grand">
      <x/>
    </i>
  </rowItems>
  <colFields count="1">
    <field x="7"/>
  </colFields>
  <colItems count="3">
    <i>
      <x/>
    </i>
    <i>
      <x v="1"/>
    </i>
    <i t="grand">
      <x/>
    </i>
  </colItems>
  <pageFields count="1">
    <pageField fld="3" item="2" hier="-1"/>
  </pageFields>
  <dataFields count="1">
    <dataField name="Count of JENIS KELAMIN" fld="7" subtotal="count" baseField="0" baseItem="0"/>
  </dataFields>
  <formats count="30">
    <format dxfId="587">
      <pivotArea outline="0" collapsedLevelsAreSubtotals="1" fieldPosition="0"/>
    </format>
    <format dxfId="586">
      <pivotArea field="7" type="button" dataOnly="0" labelOnly="1" outline="0" axis="axisCol" fieldPosition="0"/>
    </format>
    <format dxfId="585">
      <pivotArea type="topRight" dataOnly="0" labelOnly="1" outline="0" fieldPosition="0"/>
    </format>
    <format dxfId="584">
      <pivotArea field="24" type="button" dataOnly="0" labelOnly="1" outline="0"/>
    </format>
    <format dxfId="583">
      <pivotArea field="24" type="button" dataOnly="0" labelOnly="1" outline="0"/>
    </format>
    <format dxfId="582">
      <pivotArea field="8" type="button" dataOnly="0" labelOnly="1" outline="0"/>
    </format>
    <format dxfId="581">
      <pivotArea field="8" type="button" dataOnly="0" labelOnly="1" outline="0"/>
    </format>
    <format dxfId="580">
      <pivotArea field="10" type="button" dataOnly="0" labelOnly="1" outline="0"/>
    </format>
    <format dxfId="579">
      <pivotArea field="10" type="button" dataOnly="0" labelOnly="1" outline="0"/>
    </format>
    <format dxfId="578">
      <pivotArea field="10" type="button" dataOnly="0" labelOnly="1" outline="0"/>
    </format>
    <format dxfId="577">
      <pivotArea dataOnly="0" labelOnly="1" fieldPosition="0">
        <references count="1">
          <reference field="7" count="0"/>
        </references>
      </pivotArea>
    </format>
    <format dxfId="576">
      <pivotArea dataOnly="0" labelOnly="1" grandCol="1" outline="0" fieldPosition="0"/>
    </format>
    <format dxfId="575">
      <pivotArea field="17" type="button" dataOnly="0" labelOnly="1" outline="0" axis="axisRow" fieldPosition="0"/>
    </format>
    <format dxfId="574">
      <pivotArea field="17" type="button" dataOnly="0" labelOnly="1" outline="0" axis="axisRow" fieldPosition="0"/>
    </format>
    <format dxfId="573">
      <pivotArea field="14" type="button" dataOnly="0" labelOnly="1" outline="0"/>
    </format>
    <format dxfId="572">
      <pivotArea field="14" type="button" dataOnly="0" labelOnly="1" outline="0"/>
    </format>
    <format dxfId="571">
      <pivotArea field="21" type="button" dataOnly="0" labelOnly="1" outline="0"/>
    </format>
    <format dxfId="570">
      <pivotArea dataOnly="0" labelOnly="1" fieldPosition="0">
        <references count="1">
          <reference field="7" count="0"/>
        </references>
      </pivotArea>
    </format>
    <format dxfId="569">
      <pivotArea field="21" type="button" dataOnly="0" labelOnly="1" outline="0"/>
    </format>
    <format dxfId="568">
      <pivotArea dataOnly="0" labelOnly="1" fieldPosition="0">
        <references count="1">
          <reference field="7" count="0"/>
        </references>
      </pivotArea>
    </format>
    <format dxfId="567">
      <pivotArea field="3" type="button" dataOnly="0" labelOnly="1" outline="0" axis="axisPage" fieldPosition="0"/>
    </format>
    <format dxfId="566">
      <pivotArea field="3" type="button" dataOnly="0" labelOnly="1" outline="0" axis="axisPage" fieldPosition="0"/>
    </format>
    <format dxfId="565">
      <pivotArea field="24" type="button" dataOnly="0" labelOnly="1" outline="0"/>
    </format>
    <format dxfId="564">
      <pivotArea field="12" type="button" dataOnly="0" labelOnly="1" outline="0"/>
    </format>
    <format dxfId="563">
      <pivotArea dataOnly="0" labelOnly="1" outline="0" fieldPosition="0">
        <references count="1">
          <reference field="7" count="0"/>
        </references>
      </pivotArea>
    </format>
    <format dxfId="562">
      <pivotArea dataOnly="0" labelOnly="1" grandCol="1" outline="0" fieldPosition="0"/>
    </format>
    <format dxfId="561">
      <pivotArea field="12" type="button" dataOnly="0" labelOnly="1" outline="0"/>
    </format>
    <format dxfId="560">
      <pivotArea field="8" type="button" dataOnly="0" labelOnly="1" outline="0"/>
    </format>
    <format dxfId="559">
      <pivotArea dataOnly="0" labelOnly="1" outline="0" fieldPosition="0">
        <references count="1">
          <reference field="7" count="0"/>
        </references>
      </pivotArea>
    </format>
    <format dxfId="558">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3D15F6A6-8712-4D0C-876A-D2E98EE90934}" name="PivotTable39"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474:H481"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axis="axisRow"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7"/>
  </rowFields>
  <rowItems count="6">
    <i>
      <x v="1"/>
    </i>
    <i>
      <x v="2"/>
    </i>
    <i>
      <x v="4"/>
    </i>
    <i>
      <x v="5"/>
    </i>
    <i>
      <x v="6"/>
    </i>
    <i t="grand">
      <x/>
    </i>
  </rowItems>
  <colFields count="1">
    <field x="7"/>
  </colFields>
  <colItems count="3">
    <i>
      <x/>
    </i>
    <i>
      <x v="1"/>
    </i>
    <i t="grand">
      <x/>
    </i>
  </colItems>
  <pageFields count="1">
    <pageField fld="3" item="3" hier="-1"/>
  </pageFields>
  <dataFields count="1">
    <dataField name="Count of JENIS KELAMIN" fld="7" subtotal="count" baseField="0" baseItem="0"/>
  </dataFields>
  <formats count="30">
    <format dxfId="617">
      <pivotArea outline="0" collapsedLevelsAreSubtotals="1" fieldPosition="0"/>
    </format>
    <format dxfId="616">
      <pivotArea field="7" type="button" dataOnly="0" labelOnly="1" outline="0" axis="axisCol" fieldPosition="0"/>
    </format>
    <format dxfId="615">
      <pivotArea type="topRight" dataOnly="0" labelOnly="1" outline="0" fieldPosition="0"/>
    </format>
    <format dxfId="614">
      <pivotArea field="24" type="button" dataOnly="0" labelOnly="1" outline="0"/>
    </format>
    <format dxfId="613">
      <pivotArea field="24" type="button" dataOnly="0" labelOnly="1" outline="0"/>
    </format>
    <format dxfId="612">
      <pivotArea field="8" type="button" dataOnly="0" labelOnly="1" outline="0"/>
    </format>
    <format dxfId="611">
      <pivotArea field="8" type="button" dataOnly="0" labelOnly="1" outline="0"/>
    </format>
    <format dxfId="610">
      <pivotArea field="10" type="button" dataOnly="0" labelOnly="1" outline="0"/>
    </format>
    <format dxfId="609">
      <pivotArea field="10" type="button" dataOnly="0" labelOnly="1" outline="0"/>
    </format>
    <format dxfId="608">
      <pivotArea field="10" type="button" dataOnly="0" labelOnly="1" outline="0"/>
    </format>
    <format dxfId="607">
      <pivotArea dataOnly="0" labelOnly="1" fieldPosition="0">
        <references count="1">
          <reference field="7" count="0"/>
        </references>
      </pivotArea>
    </format>
    <format dxfId="606">
      <pivotArea dataOnly="0" labelOnly="1" grandCol="1" outline="0" fieldPosition="0"/>
    </format>
    <format dxfId="605">
      <pivotArea field="17" type="button" dataOnly="0" labelOnly="1" outline="0" axis="axisRow" fieldPosition="0"/>
    </format>
    <format dxfId="604">
      <pivotArea field="17" type="button" dataOnly="0" labelOnly="1" outline="0" axis="axisRow" fieldPosition="0"/>
    </format>
    <format dxfId="603">
      <pivotArea field="14" type="button" dataOnly="0" labelOnly="1" outline="0"/>
    </format>
    <format dxfId="602">
      <pivotArea field="14" type="button" dataOnly="0" labelOnly="1" outline="0"/>
    </format>
    <format dxfId="601">
      <pivotArea field="21" type="button" dataOnly="0" labelOnly="1" outline="0"/>
    </format>
    <format dxfId="600">
      <pivotArea dataOnly="0" labelOnly="1" fieldPosition="0">
        <references count="1">
          <reference field="7" count="0"/>
        </references>
      </pivotArea>
    </format>
    <format dxfId="599">
      <pivotArea field="21" type="button" dataOnly="0" labelOnly="1" outline="0"/>
    </format>
    <format dxfId="598">
      <pivotArea dataOnly="0" labelOnly="1" fieldPosition="0">
        <references count="1">
          <reference field="7" count="0"/>
        </references>
      </pivotArea>
    </format>
    <format dxfId="597">
      <pivotArea field="3" type="button" dataOnly="0" labelOnly="1" outline="0" axis="axisPage" fieldPosition="0"/>
    </format>
    <format dxfId="596">
      <pivotArea field="3" type="button" dataOnly="0" labelOnly="1" outline="0" axis="axisPage" fieldPosition="0"/>
    </format>
    <format dxfId="595">
      <pivotArea field="24" type="button" dataOnly="0" labelOnly="1" outline="0"/>
    </format>
    <format dxfId="594">
      <pivotArea field="12" type="button" dataOnly="0" labelOnly="1" outline="0"/>
    </format>
    <format dxfId="593">
      <pivotArea dataOnly="0" labelOnly="1" outline="0" fieldPosition="0">
        <references count="1">
          <reference field="7" count="0"/>
        </references>
      </pivotArea>
    </format>
    <format dxfId="592">
      <pivotArea dataOnly="0" labelOnly="1" grandCol="1" outline="0" fieldPosition="0"/>
    </format>
    <format dxfId="591">
      <pivotArea field="12" type="button" dataOnly="0" labelOnly="1" outline="0"/>
    </format>
    <format dxfId="590">
      <pivotArea field="8" type="button" dataOnly="0" labelOnly="1" outline="0"/>
    </format>
    <format dxfId="589">
      <pivotArea dataOnly="0" labelOnly="1" outline="0" fieldPosition="0">
        <references count="1">
          <reference field="7" count="0"/>
        </references>
      </pivotArea>
    </format>
    <format dxfId="588">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3.xml><?xml version="1.0" encoding="utf-8"?>
<pivotTableDefinition xmlns="http://schemas.openxmlformats.org/spreadsheetml/2006/main" xmlns:mc="http://schemas.openxmlformats.org/markup-compatibility/2006" xmlns:xr="http://schemas.microsoft.com/office/spreadsheetml/2014/revision" mc:Ignorable="xr" xr:uid="{7699085F-6D7D-4430-9CC0-54970AAFF18D}" name="PivotTable14"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136:H143" firstHeaderRow="1" firstDataRow="2" firstDataCol="1"/>
  <pivotFields count="29">
    <pivotField compact="0" outline="0" showAll="0" defaultSubtotal="0"/>
    <pivotField compact="0" outline="0" showAll="0" defaultSubtotal="0"/>
    <pivotField compact="0" outline="0" showAll="0" defaultSubtotal="0"/>
    <pivotField axis="axisRow" compact="0" outline="0" showAll="0" defaultSubtotal="0">
      <items count="5">
        <item x="0"/>
        <item x="4"/>
        <item x="3"/>
        <item x="2"/>
        <item x="1"/>
      </items>
    </pivotField>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pivotField compact="0" outline="0" showAll="0" defaultSubtotal="0">
      <items count="14">
        <item m="1" x="11"/>
        <item x="1"/>
        <item m="1" x="10"/>
        <item x="3"/>
        <item m="1" x="13"/>
        <item x="5"/>
        <item m="1" x="12"/>
        <item x="7"/>
        <item x="8"/>
        <item x="9"/>
        <item x="0"/>
        <item x="2"/>
        <item x="4"/>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3"/>
  </rowFields>
  <rowItems count="6">
    <i>
      <x/>
    </i>
    <i>
      <x v="1"/>
    </i>
    <i>
      <x v="2"/>
    </i>
    <i>
      <x v="3"/>
    </i>
    <i>
      <x v="4"/>
    </i>
    <i t="grand">
      <x/>
    </i>
  </rowItems>
  <colFields count="1">
    <field x="7"/>
  </colFields>
  <colItems count="3">
    <i>
      <x/>
    </i>
    <i>
      <x v="1"/>
    </i>
    <i t="grand">
      <x/>
    </i>
  </colItems>
  <dataFields count="1">
    <dataField name="Count of JENIS KELAMIN" fld="7" subtotal="count" baseField="0" baseItem="0"/>
  </dataFields>
  <formats count="27">
    <format dxfId="644">
      <pivotArea outline="0" collapsedLevelsAreSubtotals="1" fieldPosition="0"/>
    </format>
    <format dxfId="643">
      <pivotArea field="7" type="button" dataOnly="0" labelOnly="1" outline="0" axis="axisCol" fieldPosition="0"/>
    </format>
    <format dxfId="642">
      <pivotArea type="topRight" dataOnly="0" labelOnly="1" outline="0" fieldPosition="0"/>
    </format>
    <format dxfId="641">
      <pivotArea field="24" type="button" dataOnly="0" labelOnly="1" outline="0"/>
    </format>
    <format dxfId="640">
      <pivotArea field="24" type="button" dataOnly="0" labelOnly="1" outline="0"/>
    </format>
    <format dxfId="639">
      <pivotArea field="24" type="button" dataOnly="0" labelOnly="1" outline="0"/>
    </format>
    <format dxfId="638">
      <pivotArea field="8" type="button" dataOnly="0" labelOnly="1" outline="0"/>
    </format>
    <format dxfId="637">
      <pivotArea field="8" type="button" dataOnly="0" labelOnly="1" outline="0"/>
    </format>
    <format dxfId="636">
      <pivotArea field="10" type="button" dataOnly="0" labelOnly="1" outline="0"/>
    </format>
    <format dxfId="635">
      <pivotArea field="10" type="button" dataOnly="0" labelOnly="1" outline="0"/>
    </format>
    <format dxfId="634">
      <pivotArea field="10" type="button" dataOnly="0" labelOnly="1" outline="0"/>
    </format>
    <format dxfId="633">
      <pivotArea dataOnly="0" labelOnly="1" fieldPosition="0">
        <references count="1">
          <reference field="7" count="0"/>
        </references>
      </pivotArea>
    </format>
    <format dxfId="632">
      <pivotArea dataOnly="0" labelOnly="1" grandCol="1" outline="0" fieldPosition="0"/>
    </format>
    <format dxfId="631">
      <pivotArea field="17" type="button" dataOnly="0" labelOnly="1" outline="0"/>
    </format>
    <format dxfId="630">
      <pivotArea field="17" type="button" dataOnly="0" labelOnly="1" outline="0"/>
    </format>
    <format dxfId="629">
      <pivotArea field="14" type="button" dataOnly="0" labelOnly="1" outline="0"/>
    </format>
    <format dxfId="628">
      <pivotArea field="14" type="button" dataOnly="0" labelOnly="1" outline="0"/>
    </format>
    <format dxfId="627">
      <pivotArea field="21" type="button" dataOnly="0" labelOnly="1" outline="0"/>
    </format>
    <format dxfId="626">
      <pivotArea dataOnly="0" labelOnly="1" fieldPosition="0">
        <references count="1">
          <reference field="7" count="0"/>
        </references>
      </pivotArea>
    </format>
    <format dxfId="625">
      <pivotArea field="21" type="button" dataOnly="0" labelOnly="1" outline="0"/>
    </format>
    <format dxfId="624">
      <pivotArea dataOnly="0" labelOnly="1" fieldPosition="0">
        <references count="1">
          <reference field="7" count="0"/>
        </references>
      </pivotArea>
    </format>
    <format dxfId="623">
      <pivotArea field="3" type="button" dataOnly="0" labelOnly="1" outline="0" axis="axisRow" fieldPosition="0"/>
    </format>
    <format dxfId="622">
      <pivotArea dataOnly="0" labelOnly="1" outline="0" fieldPosition="0">
        <references count="1">
          <reference field="7" count="0"/>
        </references>
      </pivotArea>
    </format>
    <format dxfId="621">
      <pivotArea dataOnly="0" labelOnly="1" grandCol="1" outline="0" fieldPosition="0"/>
    </format>
    <format dxfId="620">
      <pivotArea field="3" type="button" dataOnly="0" labelOnly="1" outline="0" axis="axisRow" fieldPosition="0"/>
    </format>
    <format dxfId="619">
      <pivotArea dataOnly="0" labelOnly="1" outline="0" fieldPosition="0">
        <references count="1">
          <reference field="7" count="0"/>
        </references>
      </pivotArea>
    </format>
    <format dxfId="618">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4.xml><?xml version="1.0" encoding="utf-8"?>
<pivotTableDefinition xmlns="http://schemas.openxmlformats.org/spreadsheetml/2006/main" xmlns:mc="http://schemas.openxmlformats.org/markup-compatibility/2006" xmlns:xr="http://schemas.microsoft.com/office/spreadsheetml/2014/revision" mc:Ignorable="xr" xr:uid="{AF4B09D7-89E4-42C6-AD78-7598E70CEA9A}" name="PivotTable10"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151:H155"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m="1" x="11"/>
        <item x="1"/>
        <item m="1" x="10"/>
        <item x="3"/>
        <item m="1" x="13"/>
        <item x="5"/>
        <item m="1" x="12"/>
        <item x="7"/>
        <item x="8"/>
        <item x="9"/>
        <item x="0"/>
        <item x="2"/>
        <item x="4"/>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axis="axisRow"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24"/>
  </rowFields>
  <rowItems count="3">
    <i>
      <x/>
    </i>
    <i>
      <x v="1"/>
    </i>
    <i t="grand">
      <x/>
    </i>
  </rowItems>
  <colFields count="1">
    <field x="7"/>
  </colFields>
  <colItems count="3">
    <i>
      <x/>
    </i>
    <i>
      <x v="1"/>
    </i>
    <i t="grand">
      <x/>
    </i>
  </colItems>
  <pageFields count="1">
    <pageField fld="3" item="1" hier="-1"/>
  </pageFields>
  <dataFields count="1">
    <dataField name="Count of JENIS KELAMIN" fld="7" subtotal="count" baseField="0" baseItem="0"/>
  </dataFields>
  <formats count="27">
    <format dxfId="671">
      <pivotArea outline="0" collapsedLevelsAreSubtotals="1" fieldPosition="0"/>
    </format>
    <format dxfId="670">
      <pivotArea field="7" type="button" dataOnly="0" labelOnly="1" outline="0" axis="axisCol" fieldPosition="0"/>
    </format>
    <format dxfId="669">
      <pivotArea type="topRight" dataOnly="0" labelOnly="1" outline="0" fieldPosition="0"/>
    </format>
    <format dxfId="668">
      <pivotArea field="24" type="button" dataOnly="0" labelOnly="1" outline="0" axis="axisRow" fieldPosition="0"/>
    </format>
    <format dxfId="667">
      <pivotArea field="24" type="button" dataOnly="0" labelOnly="1" outline="0" axis="axisRow" fieldPosition="0"/>
    </format>
    <format dxfId="666">
      <pivotArea field="8" type="button" dataOnly="0" labelOnly="1" outline="0"/>
    </format>
    <format dxfId="665">
      <pivotArea field="8" type="button" dataOnly="0" labelOnly="1" outline="0"/>
    </format>
    <format dxfId="664">
      <pivotArea field="10" type="button" dataOnly="0" labelOnly="1" outline="0"/>
    </format>
    <format dxfId="663">
      <pivotArea field="10" type="button" dataOnly="0" labelOnly="1" outline="0"/>
    </format>
    <format dxfId="662">
      <pivotArea field="10" type="button" dataOnly="0" labelOnly="1" outline="0"/>
    </format>
    <format dxfId="661">
      <pivotArea dataOnly="0" labelOnly="1" fieldPosition="0">
        <references count="1">
          <reference field="7" count="0"/>
        </references>
      </pivotArea>
    </format>
    <format dxfId="660">
      <pivotArea dataOnly="0" labelOnly="1" grandCol="1" outline="0" fieldPosition="0"/>
    </format>
    <format dxfId="659">
      <pivotArea field="17" type="button" dataOnly="0" labelOnly="1" outline="0"/>
    </format>
    <format dxfId="658">
      <pivotArea field="17" type="button" dataOnly="0" labelOnly="1" outline="0"/>
    </format>
    <format dxfId="657">
      <pivotArea field="14" type="button" dataOnly="0" labelOnly="1" outline="0"/>
    </format>
    <format dxfId="656">
      <pivotArea field="14" type="button" dataOnly="0" labelOnly="1" outline="0"/>
    </format>
    <format dxfId="655">
      <pivotArea field="21" type="button" dataOnly="0" labelOnly="1" outline="0"/>
    </format>
    <format dxfId="654">
      <pivotArea dataOnly="0" labelOnly="1" fieldPosition="0">
        <references count="1">
          <reference field="7" count="0"/>
        </references>
      </pivotArea>
    </format>
    <format dxfId="653">
      <pivotArea field="21" type="button" dataOnly="0" labelOnly="1" outline="0"/>
    </format>
    <format dxfId="652">
      <pivotArea dataOnly="0" labelOnly="1" fieldPosition="0">
        <references count="1">
          <reference field="7" count="0"/>
        </references>
      </pivotArea>
    </format>
    <format dxfId="651">
      <pivotArea field="3" type="button" dataOnly="0" labelOnly="1" outline="0" axis="axisPage" fieldPosition="0"/>
    </format>
    <format dxfId="650">
      <pivotArea field="3" type="button" dataOnly="0" labelOnly="1" outline="0" axis="axisPage" fieldPosition="0"/>
    </format>
    <format dxfId="649">
      <pivotArea dataOnly="0" labelOnly="1" outline="0" fieldPosition="0">
        <references count="1">
          <reference field="7" count="0"/>
        </references>
      </pivotArea>
    </format>
    <format dxfId="648">
      <pivotArea dataOnly="0" labelOnly="1" grandCol="1" outline="0" fieldPosition="0"/>
    </format>
    <format dxfId="647">
      <pivotArea field="24" type="button" dataOnly="0" labelOnly="1" outline="0" axis="axisRow" fieldPosition="0"/>
    </format>
    <format dxfId="646">
      <pivotArea dataOnly="0" labelOnly="1" outline="0" fieldPosition="0">
        <references count="1">
          <reference field="7" count="0"/>
        </references>
      </pivotArea>
    </format>
    <format dxfId="645">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5.xml><?xml version="1.0" encoding="utf-8"?>
<pivotTableDefinition xmlns="http://schemas.openxmlformats.org/spreadsheetml/2006/main" xmlns:mc="http://schemas.openxmlformats.org/markup-compatibility/2006" xmlns:xr="http://schemas.microsoft.com/office/spreadsheetml/2014/revision" mc:Ignorable="xr" xr:uid="{FF7E68B7-BB6E-4199-823B-AC888CFEB067}" name="PivotTable19"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TINGKAT PENDIDIKAN">
  <location ref="E267:H274" firstHeaderRow="1" firstDataRow="2" firstDataCol="1" rowPageCount="1" colPageCount="1"/>
  <pivotFields count="29">
    <pivotField showAll="0"/>
    <pivotField showAll="0"/>
    <pivotField showAll="0"/>
    <pivotField axis="axisPage" showAll="0">
      <items count="6">
        <item x="0"/>
        <item x="4"/>
        <item x="3"/>
        <item x="2"/>
        <item x="1"/>
        <item t="default"/>
      </items>
    </pivotField>
    <pivotField showAll="0"/>
    <pivotField numFmtId="164" showAll="0"/>
    <pivotField numFmtId="1" showAll="0"/>
    <pivotField axis="axisCol" dataField="1" showAll="0">
      <items count="3">
        <item x="0"/>
        <item x="1"/>
        <item t="default"/>
      </items>
    </pivotField>
    <pivotField numFmtId="1" showAll="0">
      <items count="6">
        <item x="0"/>
        <item x="1"/>
        <item x="2"/>
        <item x="3"/>
        <item x="4"/>
        <item t="default"/>
      </items>
    </pivotField>
    <pivotField showAll="0">
      <items count="11">
        <item x="8"/>
        <item x="9"/>
        <item x="7"/>
        <item x="6"/>
        <item x="5"/>
        <item x="4"/>
        <item x="3"/>
        <item x="2"/>
        <item x="1"/>
        <item x="0"/>
        <item t="default"/>
      </items>
    </pivotField>
    <pivotField showAll="0">
      <items count="15">
        <item x="2"/>
        <item x="3"/>
        <item x="4"/>
        <item x="5"/>
        <item m="1" x="11"/>
        <item x="1"/>
        <item m="1" x="10"/>
        <item m="1" x="13"/>
        <item m="1" x="12"/>
        <item x="7"/>
        <item x="8"/>
        <item x="9"/>
        <item x="0"/>
        <item x="6"/>
        <item t="default"/>
      </items>
    </pivotField>
    <pivotField showAll="0">
      <items count="15">
        <item x="0"/>
        <item x="1"/>
        <item x="2"/>
        <item x="3"/>
        <item x="4"/>
        <item x="5"/>
        <item x="6"/>
        <item x="7"/>
        <item x="8"/>
        <item x="9"/>
        <item x="10"/>
        <item x="11"/>
        <item x="12"/>
        <item x="13"/>
        <item t="default"/>
      </items>
    </pivotField>
    <pivotField showAll="0">
      <items count="20">
        <item x="4"/>
        <item x="13"/>
        <item x="8"/>
        <item x="11"/>
        <item x="16"/>
        <item x="5"/>
        <item x="14"/>
        <item x="7"/>
        <item x="12"/>
        <item x="6"/>
        <item x="2"/>
        <item x="3"/>
        <item x="0"/>
        <item x="9"/>
        <item x="10"/>
        <item x="18"/>
        <item x="1"/>
        <item x="17"/>
        <item x="15"/>
        <item t="default"/>
      </items>
    </pivotField>
    <pivotField showAll="0"/>
    <pivotField axis="axisRow" showAll="0">
      <items count="3">
        <item x="0"/>
        <item x="1"/>
        <item t="default"/>
      </items>
    </pivotField>
    <pivotField axis="axisRow" showAll="0">
      <items count="6">
        <item x="2"/>
        <item x="3"/>
        <item x="4"/>
        <item x="1"/>
        <item x="0"/>
        <item t="default"/>
      </items>
    </pivotField>
    <pivotField showAll="0"/>
    <pivotField showAll="0">
      <items count="11">
        <item x="0"/>
        <item x="1"/>
        <item x="2"/>
        <item x="3"/>
        <item x="4"/>
        <item x="5"/>
        <item x="6"/>
        <item x="7"/>
        <item x="8"/>
        <item x="9"/>
        <item t="default"/>
      </items>
    </pivotField>
    <pivotField showAll="0"/>
    <pivotField showAll="0"/>
    <pivotField showAll="0"/>
    <pivotField showAll="0">
      <items count="5">
        <item x="0"/>
        <item x="1"/>
        <item x="2"/>
        <item x="3"/>
        <item t="default"/>
      </items>
    </pivotField>
    <pivotField showAll="0"/>
    <pivotField numFmtId="1" showAll="0"/>
    <pivotField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2">
    <field x="14"/>
    <field x="15"/>
  </rowFields>
  <rowItems count="6">
    <i>
      <x/>
    </i>
    <i r="1">
      <x/>
    </i>
    <i>
      <x v="1"/>
    </i>
    <i r="1">
      <x v="1"/>
    </i>
    <i r="1">
      <x v="3"/>
    </i>
    <i t="grand">
      <x/>
    </i>
  </rowItems>
  <colFields count="1">
    <field x="7"/>
  </colFields>
  <colItems count="3">
    <i>
      <x/>
    </i>
    <i>
      <x v="1"/>
    </i>
    <i t="grand">
      <x/>
    </i>
  </colItems>
  <pageFields count="1">
    <pageField fld="3" item="2" hier="-1"/>
  </pageFields>
  <dataFields count="1">
    <dataField name="Count of JENIS KELAMIN" fld="7" subtotal="count" baseField="0" baseItem="0"/>
  </dataFields>
  <formats count="31">
    <format dxfId="702">
      <pivotArea outline="0" collapsedLevelsAreSubtotals="1" fieldPosition="0"/>
    </format>
    <format dxfId="701">
      <pivotArea field="7" type="button" dataOnly="0" labelOnly="1" outline="0" axis="axisCol" fieldPosition="0"/>
    </format>
    <format dxfId="700">
      <pivotArea type="topRight" dataOnly="0" labelOnly="1" outline="0" fieldPosition="0"/>
    </format>
    <format dxfId="699">
      <pivotArea field="24" type="button" dataOnly="0" labelOnly="1" outline="0"/>
    </format>
    <format dxfId="698">
      <pivotArea field="24" type="button" dataOnly="0" labelOnly="1" outline="0"/>
    </format>
    <format dxfId="697">
      <pivotArea field="8" type="button" dataOnly="0" labelOnly="1" outline="0"/>
    </format>
    <format dxfId="696">
      <pivotArea field="8" type="button" dataOnly="0" labelOnly="1" outline="0"/>
    </format>
    <format dxfId="695">
      <pivotArea field="10" type="button" dataOnly="0" labelOnly="1" outline="0"/>
    </format>
    <format dxfId="694">
      <pivotArea field="10" type="button" dataOnly="0" labelOnly="1" outline="0"/>
    </format>
    <format dxfId="693">
      <pivotArea field="10" type="button" dataOnly="0" labelOnly="1" outline="0"/>
    </format>
    <format dxfId="692">
      <pivotArea dataOnly="0" labelOnly="1" fieldPosition="0">
        <references count="1">
          <reference field="7" count="0"/>
        </references>
      </pivotArea>
    </format>
    <format dxfId="691">
      <pivotArea dataOnly="0" labelOnly="1" grandCol="1" outline="0" fieldPosition="0"/>
    </format>
    <format dxfId="690">
      <pivotArea field="17" type="button" dataOnly="0" labelOnly="1" outline="0"/>
    </format>
    <format dxfId="689">
      <pivotArea field="17" type="button" dataOnly="0" labelOnly="1" outline="0"/>
    </format>
    <format dxfId="688">
      <pivotArea field="14" type="button" dataOnly="0" labelOnly="1" outline="0" axis="axisRow" fieldPosition="0"/>
    </format>
    <format dxfId="687">
      <pivotArea field="14" type="button" dataOnly="0" labelOnly="1" outline="0" axis="axisRow" fieldPosition="0"/>
    </format>
    <format dxfId="686">
      <pivotArea field="21" type="button" dataOnly="0" labelOnly="1" outline="0"/>
    </format>
    <format dxfId="685">
      <pivotArea dataOnly="0" labelOnly="1" fieldPosition="0">
        <references count="1">
          <reference field="7" count="0"/>
        </references>
      </pivotArea>
    </format>
    <format dxfId="684">
      <pivotArea field="21" type="button" dataOnly="0" labelOnly="1" outline="0"/>
    </format>
    <format dxfId="683">
      <pivotArea dataOnly="0" labelOnly="1" fieldPosition="0">
        <references count="1">
          <reference field="7" count="0"/>
        </references>
      </pivotArea>
    </format>
    <format dxfId="682">
      <pivotArea field="3" type="button" dataOnly="0" labelOnly="1" outline="0" axis="axisPage" fieldPosition="0"/>
    </format>
    <format dxfId="681">
      <pivotArea field="3" type="button" dataOnly="0" labelOnly="1" outline="0" axis="axisPage" fieldPosition="0"/>
    </format>
    <format dxfId="680">
      <pivotArea field="24" type="button" dataOnly="0" labelOnly="1" outline="0"/>
    </format>
    <format dxfId="679">
      <pivotArea field="12" type="button" dataOnly="0" labelOnly="1" outline="0"/>
    </format>
    <format dxfId="678">
      <pivotArea dataOnly="0" labelOnly="1" outline="0" fieldPosition="0">
        <references count="1">
          <reference field="7" count="0"/>
        </references>
      </pivotArea>
    </format>
    <format dxfId="677">
      <pivotArea dataOnly="0" labelOnly="1" grandCol="1" outline="0" fieldPosition="0"/>
    </format>
    <format dxfId="676">
      <pivotArea field="12" type="button" dataOnly="0" labelOnly="1" outline="0"/>
    </format>
    <format dxfId="675">
      <pivotArea field="15" type="button" dataOnly="0" labelOnly="1" outline="0" axis="axisRow" fieldPosition="1"/>
    </format>
    <format dxfId="674">
      <pivotArea dataOnly="0" labelOnly="1" outline="0" fieldPosition="0">
        <references count="1">
          <reference field="7" count="0"/>
        </references>
      </pivotArea>
    </format>
    <format dxfId="673">
      <pivotArea dataOnly="0" labelOnly="1" grandCol="1" outline="0" fieldPosition="0"/>
    </format>
    <format dxfId="672">
      <pivotArea field="15" type="button" dataOnly="0" labelOnly="1" outline="0" axis="axisRow" fieldPosition="1"/>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6.xml><?xml version="1.0" encoding="utf-8"?>
<pivotTableDefinition xmlns="http://schemas.openxmlformats.org/spreadsheetml/2006/main" xmlns:mc="http://schemas.openxmlformats.org/markup-compatibility/2006" xmlns:xr="http://schemas.microsoft.com/office/spreadsheetml/2014/revision" mc:Ignorable="xr" xr:uid="{DE17991E-3E16-4789-A563-5A29D7882BE4}" name="PivotTable4"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chartFormat="1" rowHeaderCaption="PANGKAT (GOLONGAN/RUANG)">
  <location ref="E39:H51" firstHeaderRow="1" firstDataRow="2" firstDataCol="1"/>
  <pivotFields count="29">
    <pivotField showAll="0"/>
    <pivotField showAll="0"/>
    <pivotField showAll="0"/>
    <pivotField showAll="0"/>
    <pivotField showAll="0"/>
    <pivotField numFmtId="164" showAll="0"/>
    <pivotField numFmtId="1" showAll="0"/>
    <pivotField axis="axisCol" dataField="1" showAll="0">
      <items count="3">
        <item x="0"/>
        <item x="1"/>
        <item t="default"/>
      </items>
    </pivotField>
    <pivotField numFmtId="1" showAll="0">
      <items count="6">
        <item x="0"/>
        <item x="1"/>
        <item x="2"/>
        <item x="3"/>
        <item x="4"/>
        <item t="default"/>
      </items>
    </pivotField>
    <pivotField showAll="0"/>
    <pivotField axis="axisRow" showAll="0">
      <items count="15">
        <item x="0"/>
        <item x="1"/>
        <item x="2"/>
        <item x="3"/>
        <item x="4"/>
        <item x="5"/>
        <item x="6"/>
        <item x="7"/>
        <item m="1" x="11"/>
        <item m="1" x="10"/>
        <item m="1" x="13"/>
        <item m="1" x="12"/>
        <item x="8"/>
        <item x="9"/>
        <item t="default"/>
      </items>
    </pivotField>
    <pivotField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showAll="0"/>
    <pivotField showAll="0"/>
    <pivotField showAll="0"/>
    <pivotField numFmtId="1" showAll="0"/>
    <pivotField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1">
    <field x="10"/>
  </rowFields>
  <rowItems count="11">
    <i>
      <x/>
    </i>
    <i>
      <x v="1"/>
    </i>
    <i>
      <x v="2"/>
    </i>
    <i>
      <x v="3"/>
    </i>
    <i>
      <x v="4"/>
    </i>
    <i>
      <x v="5"/>
    </i>
    <i>
      <x v="6"/>
    </i>
    <i>
      <x v="7"/>
    </i>
    <i>
      <x v="12"/>
    </i>
    <i>
      <x v="13"/>
    </i>
    <i t="grand">
      <x/>
    </i>
  </rowItems>
  <colFields count="1">
    <field x="7"/>
  </colFields>
  <colItems count="3">
    <i>
      <x/>
    </i>
    <i>
      <x v="1"/>
    </i>
    <i t="grand">
      <x/>
    </i>
  </colItems>
  <dataFields count="1">
    <dataField name="Count of JENIS KELAMIN" fld="7" subtotal="count" baseField="0" baseItem="0"/>
  </dataFields>
  <formats count="17">
    <format dxfId="719">
      <pivotArea outline="0" collapsedLevelsAreSubtotals="1" fieldPosition="0"/>
    </format>
    <format dxfId="718">
      <pivotArea field="7" type="button" dataOnly="0" labelOnly="1" outline="0" axis="axisCol" fieldPosition="0"/>
    </format>
    <format dxfId="717">
      <pivotArea type="topRight" dataOnly="0" labelOnly="1" outline="0" fieldPosition="0"/>
    </format>
    <format dxfId="716">
      <pivotArea field="24" type="button" dataOnly="0" labelOnly="1" outline="0"/>
    </format>
    <format dxfId="715">
      <pivotArea field="24" type="button" dataOnly="0" labelOnly="1" outline="0"/>
    </format>
    <format dxfId="714">
      <pivotArea field="24" type="button" dataOnly="0" labelOnly="1" outline="0"/>
    </format>
    <format dxfId="713">
      <pivotArea field="8" type="button" dataOnly="0" labelOnly="1" outline="0"/>
    </format>
    <format dxfId="712">
      <pivotArea field="8" type="button" dataOnly="0" labelOnly="1" outline="0"/>
    </format>
    <format dxfId="711">
      <pivotArea field="10" type="button" dataOnly="0" labelOnly="1" outline="0" axis="axisRow" fieldPosition="0"/>
    </format>
    <format dxfId="710">
      <pivotArea dataOnly="0" labelOnly="1" fieldPosition="0">
        <references count="1">
          <reference field="7" count="0"/>
        </references>
      </pivotArea>
    </format>
    <format dxfId="709">
      <pivotArea dataOnly="0" labelOnly="1" grandCol="1" outline="0" fieldPosition="0"/>
    </format>
    <format dxfId="708">
      <pivotArea field="10" type="button" dataOnly="0" labelOnly="1" outline="0" axis="axisRow" fieldPosition="0"/>
    </format>
    <format dxfId="707">
      <pivotArea dataOnly="0" labelOnly="1" fieldPosition="0">
        <references count="1">
          <reference field="7" count="0"/>
        </references>
      </pivotArea>
    </format>
    <format dxfId="706">
      <pivotArea dataOnly="0" labelOnly="1" grandCol="1" outline="0" fieldPosition="0"/>
    </format>
    <format dxfId="705">
      <pivotArea field="10" type="button" dataOnly="0" labelOnly="1" outline="0" axis="axisRow" fieldPosition="0"/>
    </format>
    <format dxfId="704">
      <pivotArea dataOnly="0" labelOnly="1" fieldPosition="0">
        <references count="1">
          <reference field="7" count="0"/>
        </references>
      </pivotArea>
    </format>
    <format dxfId="703">
      <pivotArea dataOnly="0" labelOnly="1" grandCol="1" outline="0" fieldPosition="0"/>
    </format>
  </formats>
  <chartFormats count="2">
    <chartFormat chart="0" format="0" series="1">
      <pivotArea type="data" outline="0" fieldPosition="0">
        <references count="2">
          <reference field="4294967294" count="1" selected="0">
            <x v="0"/>
          </reference>
          <reference field="7" count="1" selected="0">
            <x v="0"/>
          </reference>
        </references>
      </pivotArea>
    </chartFormat>
    <chartFormat chart="0" format="1" series="1">
      <pivotArea type="data" outline="0" fieldPosition="0">
        <references count="2">
          <reference field="4294967294" count="1" selected="0">
            <x v="0"/>
          </reference>
          <reference field="7" count="1" selected="0">
            <x v="1"/>
          </reference>
        </references>
      </pivotArea>
    </chartFormat>
  </chart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7.xml><?xml version="1.0" encoding="utf-8"?>
<pivotTableDefinition xmlns="http://schemas.openxmlformats.org/spreadsheetml/2006/main" xmlns:mc="http://schemas.openxmlformats.org/markup-compatibility/2006" xmlns:xr="http://schemas.microsoft.com/office/spreadsheetml/2014/revision" mc:Ignorable="xr" xr:uid="{46B22E10-3E46-4659-B0BD-8A495389D626}" name="PivotTable34"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398:H406"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axis="axisRow" compact="0" outline="0" showAll="0" defaultSubtotal="0">
      <items count="19">
        <item x="3"/>
        <item x="2"/>
        <item x="6"/>
        <item x="4"/>
        <item x="13"/>
        <item x="8"/>
        <item x="11"/>
        <item x="16"/>
        <item x="5"/>
        <item x="7"/>
        <item x="14"/>
        <item x="12"/>
        <item x="0"/>
        <item x="9"/>
        <item x="10"/>
        <item x="1"/>
        <item x="17"/>
        <item x="15"/>
        <item x="18"/>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2"/>
  </rowFields>
  <rowItems count="7">
    <i>
      <x/>
    </i>
    <i>
      <x v="8"/>
    </i>
    <i>
      <x v="9"/>
    </i>
    <i>
      <x v="10"/>
    </i>
    <i>
      <x v="11"/>
    </i>
    <i>
      <x v="15"/>
    </i>
    <i t="grand">
      <x/>
    </i>
  </rowItems>
  <colFields count="1">
    <field x="7"/>
  </colFields>
  <colItems count="3">
    <i>
      <x/>
    </i>
    <i>
      <x v="1"/>
    </i>
    <i t="grand">
      <x/>
    </i>
  </colItems>
  <pageFields count="1">
    <pageField fld="3" item="4" hier="-1"/>
  </pageFields>
  <dataFields count="1">
    <dataField name="Count of JENIS KELAMIN" fld="7" subtotal="count" baseField="0" baseItem="0"/>
  </dataFields>
  <formats count="33">
    <format dxfId="752">
      <pivotArea outline="0" collapsedLevelsAreSubtotals="1" fieldPosition="0"/>
    </format>
    <format dxfId="751">
      <pivotArea field="7" type="button" dataOnly="0" labelOnly="1" outline="0" axis="axisCol" fieldPosition="0"/>
    </format>
    <format dxfId="750">
      <pivotArea type="topRight" dataOnly="0" labelOnly="1" outline="0" fieldPosition="0"/>
    </format>
    <format dxfId="749">
      <pivotArea field="24" type="button" dataOnly="0" labelOnly="1" outline="0"/>
    </format>
    <format dxfId="748">
      <pivotArea field="24" type="button" dataOnly="0" labelOnly="1" outline="0"/>
    </format>
    <format dxfId="747">
      <pivotArea field="8" type="button" dataOnly="0" labelOnly="1" outline="0"/>
    </format>
    <format dxfId="746">
      <pivotArea field="8" type="button" dataOnly="0" labelOnly="1" outline="0"/>
    </format>
    <format dxfId="745">
      <pivotArea field="10" type="button" dataOnly="0" labelOnly="1" outline="0"/>
    </format>
    <format dxfId="744">
      <pivotArea field="10" type="button" dataOnly="0" labelOnly="1" outline="0"/>
    </format>
    <format dxfId="743">
      <pivotArea field="10" type="button" dataOnly="0" labelOnly="1" outline="0"/>
    </format>
    <format dxfId="742">
      <pivotArea dataOnly="0" labelOnly="1" fieldPosition="0">
        <references count="1">
          <reference field="7" count="0"/>
        </references>
      </pivotArea>
    </format>
    <format dxfId="741">
      <pivotArea dataOnly="0" labelOnly="1" grandCol="1" outline="0" fieldPosition="0"/>
    </format>
    <format dxfId="740">
      <pivotArea field="17" type="button" dataOnly="0" labelOnly="1" outline="0"/>
    </format>
    <format dxfId="739">
      <pivotArea field="17" type="button" dataOnly="0" labelOnly="1" outline="0"/>
    </format>
    <format dxfId="738">
      <pivotArea field="14" type="button" dataOnly="0" labelOnly="1" outline="0"/>
    </format>
    <format dxfId="737">
      <pivotArea field="14" type="button" dataOnly="0" labelOnly="1" outline="0"/>
    </format>
    <format dxfId="736">
      <pivotArea field="21" type="button" dataOnly="0" labelOnly="1" outline="0"/>
    </format>
    <format dxfId="735">
      <pivotArea dataOnly="0" labelOnly="1" fieldPosition="0">
        <references count="1">
          <reference field="7" count="0"/>
        </references>
      </pivotArea>
    </format>
    <format dxfId="734">
      <pivotArea field="21" type="button" dataOnly="0" labelOnly="1" outline="0"/>
    </format>
    <format dxfId="733">
      <pivotArea dataOnly="0" labelOnly="1" fieldPosition="0">
        <references count="1">
          <reference field="7" count="0"/>
        </references>
      </pivotArea>
    </format>
    <format dxfId="732">
      <pivotArea field="3" type="button" dataOnly="0" labelOnly="1" outline="0" axis="axisPage" fieldPosition="0"/>
    </format>
    <format dxfId="731">
      <pivotArea field="3" type="button" dataOnly="0" labelOnly="1" outline="0" axis="axisPage" fieldPosition="0"/>
    </format>
    <format dxfId="730">
      <pivotArea field="24" type="button" dataOnly="0" labelOnly="1" outline="0"/>
    </format>
    <format dxfId="729">
      <pivotArea field="12" type="button" dataOnly="0" labelOnly="1" outline="0" axis="axisRow" fieldPosition="0"/>
    </format>
    <format dxfId="728">
      <pivotArea dataOnly="0" labelOnly="1" outline="0" fieldPosition="0">
        <references count="1">
          <reference field="7" count="0"/>
        </references>
      </pivotArea>
    </format>
    <format dxfId="727">
      <pivotArea dataOnly="0" labelOnly="1" grandCol="1" outline="0" fieldPosition="0"/>
    </format>
    <format dxfId="726">
      <pivotArea field="12" type="button" dataOnly="0" labelOnly="1" outline="0" axis="axisRow" fieldPosition="0"/>
    </format>
    <format dxfId="725">
      <pivotArea dataOnly="0" labelOnly="1" outline="0" fieldPosition="0">
        <references count="1">
          <reference field="7" count="0"/>
        </references>
      </pivotArea>
    </format>
    <format dxfId="724">
      <pivotArea dataOnly="0" labelOnly="1" grandCol="1" outline="0" fieldPosition="0"/>
    </format>
    <format dxfId="723">
      <pivotArea outline="0" fieldPosition="0">
        <references count="1">
          <reference field="12" count="1" selected="0">
            <x v="1"/>
          </reference>
        </references>
      </pivotArea>
    </format>
    <format dxfId="722">
      <pivotArea dataOnly="0" labelOnly="1" outline="0" fieldPosition="0">
        <references count="1">
          <reference field="12" count="1">
            <x v="1"/>
          </reference>
        </references>
      </pivotArea>
    </format>
    <format dxfId="721">
      <pivotArea outline="0" fieldPosition="0">
        <references count="1">
          <reference field="12" count="1" selected="0">
            <x v="1"/>
          </reference>
        </references>
      </pivotArea>
    </format>
    <format dxfId="720">
      <pivotArea dataOnly="0" labelOnly="1" outline="0" fieldPosition="0">
        <references count="1">
          <reference field="12" count="1">
            <x v="1"/>
          </reference>
        </references>
      </pivotArea>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8.xml><?xml version="1.0" encoding="utf-8"?>
<pivotTableDefinition xmlns="http://schemas.openxmlformats.org/spreadsheetml/2006/main" xmlns:mc="http://schemas.openxmlformats.org/markup-compatibility/2006" xmlns:xr="http://schemas.microsoft.com/office/spreadsheetml/2014/revision" mc:Ignorable="xr" xr:uid="{0ECDEC6A-DDA6-4883-AFE4-FE29730A09F8}" name="PivotTable40"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487:H493"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axis="axisRow"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7"/>
  </rowFields>
  <rowItems count="5">
    <i>
      <x v="1"/>
    </i>
    <i>
      <x v="4"/>
    </i>
    <i>
      <x v="5"/>
    </i>
    <i>
      <x v="7"/>
    </i>
    <i t="grand">
      <x/>
    </i>
  </rowItems>
  <colFields count="1">
    <field x="7"/>
  </colFields>
  <colItems count="3">
    <i>
      <x/>
    </i>
    <i>
      <x v="1"/>
    </i>
    <i t="grand">
      <x/>
    </i>
  </colItems>
  <pageFields count="1">
    <pageField fld="3" item="4" hier="-1"/>
  </pageFields>
  <dataFields count="1">
    <dataField name="Count of JENIS KELAMIN" fld="7" subtotal="count" baseField="0" baseItem="0"/>
  </dataFields>
  <formats count="30">
    <format dxfId="782">
      <pivotArea outline="0" collapsedLevelsAreSubtotals="1" fieldPosition="0"/>
    </format>
    <format dxfId="781">
      <pivotArea field="7" type="button" dataOnly="0" labelOnly="1" outline="0" axis="axisCol" fieldPosition="0"/>
    </format>
    <format dxfId="780">
      <pivotArea type="topRight" dataOnly="0" labelOnly="1" outline="0" fieldPosition="0"/>
    </format>
    <format dxfId="779">
      <pivotArea field="24" type="button" dataOnly="0" labelOnly="1" outline="0"/>
    </format>
    <format dxfId="778">
      <pivotArea field="24" type="button" dataOnly="0" labelOnly="1" outline="0"/>
    </format>
    <format dxfId="777">
      <pivotArea field="8" type="button" dataOnly="0" labelOnly="1" outline="0"/>
    </format>
    <format dxfId="776">
      <pivotArea field="8" type="button" dataOnly="0" labelOnly="1" outline="0"/>
    </format>
    <format dxfId="775">
      <pivotArea field="10" type="button" dataOnly="0" labelOnly="1" outline="0"/>
    </format>
    <format dxfId="774">
      <pivotArea field="10" type="button" dataOnly="0" labelOnly="1" outline="0"/>
    </format>
    <format dxfId="773">
      <pivotArea field="10" type="button" dataOnly="0" labelOnly="1" outline="0"/>
    </format>
    <format dxfId="772">
      <pivotArea dataOnly="0" labelOnly="1" fieldPosition="0">
        <references count="1">
          <reference field="7" count="0"/>
        </references>
      </pivotArea>
    </format>
    <format dxfId="771">
      <pivotArea dataOnly="0" labelOnly="1" grandCol="1" outline="0" fieldPosition="0"/>
    </format>
    <format dxfId="770">
      <pivotArea field="17" type="button" dataOnly="0" labelOnly="1" outline="0" axis="axisRow" fieldPosition="0"/>
    </format>
    <format dxfId="769">
      <pivotArea field="17" type="button" dataOnly="0" labelOnly="1" outline="0" axis="axisRow" fieldPosition="0"/>
    </format>
    <format dxfId="768">
      <pivotArea field="14" type="button" dataOnly="0" labelOnly="1" outline="0"/>
    </format>
    <format dxfId="767">
      <pivotArea field="14" type="button" dataOnly="0" labelOnly="1" outline="0"/>
    </format>
    <format dxfId="766">
      <pivotArea field="21" type="button" dataOnly="0" labelOnly="1" outline="0"/>
    </format>
    <format dxfId="765">
      <pivotArea dataOnly="0" labelOnly="1" fieldPosition="0">
        <references count="1">
          <reference field="7" count="0"/>
        </references>
      </pivotArea>
    </format>
    <format dxfId="764">
      <pivotArea field="21" type="button" dataOnly="0" labelOnly="1" outline="0"/>
    </format>
    <format dxfId="763">
      <pivotArea dataOnly="0" labelOnly="1" fieldPosition="0">
        <references count="1">
          <reference field="7" count="0"/>
        </references>
      </pivotArea>
    </format>
    <format dxfId="762">
      <pivotArea field="3" type="button" dataOnly="0" labelOnly="1" outline="0" axis="axisPage" fieldPosition="0"/>
    </format>
    <format dxfId="761">
      <pivotArea field="3" type="button" dataOnly="0" labelOnly="1" outline="0" axis="axisPage" fieldPosition="0"/>
    </format>
    <format dxfId="760">
      <pivotArea field="24" type="button" dataOnly="0" labelOnly="1" outline="0"/>
    </format>
    <format dxfId="759">
      <pivotArea field="12" type="button" dataOnly="0" labelOnly="1" outline="0"/>
    </format>
    <format dxfId="758">
      <pivotArea dataOnly="0" labelOnly="1" outline="0" fieldPosition="0">
        <references count="1">
          <reference field="7" count="0"/>
        </references>
      </pivotArea>
    </format>
    <format dxfId="757">
      <pivotArea dataOnly="0" labelOnly="1" grandCol="1" outline="0" fieldPosition="0"/>
    </format>
    <format dxfId="756">
      <pivotArea field="12" type="button" dataOnly="0" labelOnly="1" outline="0"/>
    </format>
    <format dxfId="755">
      <pivotArea field="8" type="button" dataOnly="0" labelOnly="1" outline="0"/>
    </format>
    <format dxfId="754">
      <pivotArea dataOnly="0" labelOnly="1" outline="0" fieldPosition="0">
        <references count="1">
          <reference field="7" count="0"/>
        </references>
      </pivotArea>
    </format>
    <format dxfId="753">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9.xml><?xml version="1.0" encoding="utf-8"?>
<pivotTableDefinition xmlns="http://schemas.openxmlformats.org/spreadsheetml/2006/main" xmlns:mc="http://schemas.openxmlformats.org/markup-compatibility/2006" xmlns:xr="http://schemas.microsoft.com/office/spreadsheetml/2014/revision" mc:Ignorable="xr" xr:uid="{B6EDA41B-F381-4FD6-AAF0-139E9A42428B}" name="PivotTable18"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TINGKAT PENDIDIKAN">
  <location ref="E188:H194" firstHeaderRow="1" firstDataRow="2" firstDataCol="1" rowPageCount="1" colPageCount="1"/>
  <pivotFields count="29">
    <pivotField showAll="0"/>
    <pivotField showAll="0"/>
    <pivotField showAll="0"/>
    <pivotField axis="axisPage" showAll="0">
      <items count="6">
        <item x="0"/>
        <item x="4"/>
        <item x="3"/>
        <item x="2"/>
        <item x="1"/>
        <item t="default"/>
      </items>
    </pivotField>
    <pivotField showAll="0"/>
    <pivotField numFmtId="164" showAll="0"/>
    <pivotField numFmtId="1" showAll="0"/>
    <pivotField axis="axisCol" dataField="1" showAll="0">
      <items count="3">
        <item x="0"/>
        <item x="1"/>
        <item t="default"/>
      </items>
    </pivotField>
    <pivotField numFmtId="1" showAll="0">
      <items count="6">
        <item x="0"/>
        <item x="1"/>
        <item x="2"/>
        <item x="3"/>
        <item x="4"/>
        <item t="default"/>
      </items>
    </pivotField>
    <pivotField showAll="0">
      <items count="11">
        <item x="8"/>
        <item x="9"/>
        <item x="7"/>
        <item x="6"/>
        <item x="5"/>
        <item x="4"/>
        <item x="3"/>
        <item x="2"/>
        <item x="1"/>
        <item x="0"/>
        <item t="default"/>
      </items>
    </pivotField>
    <pivotField showAll="0">
      <items count="15">
        <item x="2"/>
        <item x="3"/>
        <item x="4"/>
        <item x="5"/>
        <item m="1" x="11"/>
        <item x="1"/>
        <item m="1" x="10"/>
        <item m="1" x="13"/>
        <item m="1" x="12"/>
        <item x="7"/>
        <item x="8"/>
        <item x="9"/>
        <item x="0"/>
        <item x="6"/>
        <item t="default"/>
      </items>
    </pivotField>
    <pivotField showAll="0">
      <items count="15">
        <item x="0"/>
        <item x="1"/>
        <item x="2"/>
        <item x="3"/>
        <item x="4"/>
        <item x="5"/>
        <item x="6"/>
        <item x="7"/>
        <item x="8"/>
        <item x="9"/>
        <item x="10"/>
        <item x="11"/>
        <item x="12"/>
        <item x="13"/>
        <item t="default"/>
      </items>
    </pivotField>
    <pivotField showAll="0">
      <items count="20">
        <item x="4"/>
        <item x="13"/>
        <item x="8"/>
        <item x="11"/>
        <item x="16"/>
        <item x="5"/>
        <item x="14"/>
        <item x="7"/>
        <item x="12"/>
        <item x="6"/>
        <item x="2"/>
        <item x="3"/>
        <item x="0"/>
        <item x="9"/>
        <item x="10"/>
        <item x="18"/>
        <item x="1"/>
        <item x="17"/>
        <item x="15"/>
        <item t="default"/>
      </items>
    </pivotField>
    <pivotField showAll="0"/>
    <pivotField axis="axisRow" showAll="0">
      <items count="3">
        <item x="0"/>
        <item x="1"/>
        <item t="default"/>
      </items>
    </pivotField>
    <pivotField axis="axisRow" showAll="0">
      <items count="6">
        <item x="2"/>
        <item x="3"/>
        <item x="4"/>
        <item x="1"/>
        <item x="0"/>
        <item t="default"/>
      </items>
    </pivotField>
    <pivotField showAll="0"/>
    <pivotField showAll="0">
      <items count="11">
        <item x="0"/>
        <item x="1"/>
        <item x="2"/>
        <item x="3"/>
        <item x="4"/>
        <item x="5"/>
        <item x="6"/>
        <item x="7"/>
        <item x="8"/>
        <item x="9"/>
        <item t="default"/>
      </items>
    </pivotField>
    <pivotField showAll="0"/>
    <pivotField showAll="0"/>
    <pivotField showAll="0"/>
    <pivotField showAll="0">
      <items count="5">
        <item x="0"/>
        <item x="1"/>
        <item x="2"/>
        <item x="3"/>
        <item t="default"/>
      </items>
    </pivotField>
    <pivotField showAll="0"/>
    <pivotField numFmtId="1" showAll="0"/>
    <pivotField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2">
    <field x="14"/>
    <field x="15"/>
  </rowFields>
  <rowItems count="5">
    <i>
      <x/>
    </i>
    <i r="1">
      <x v="2"/>
    </i>
    <i>
      <x v="1"/>
    </i>
    <i r="1">
      <x v="3"/>
    </i>
    <i t="grand">
      <x/>
    </i>
  </rowItems>
  <colFields count="1">
    <field x="7"/>
  </colFields>
  <colItems count="3">
    <i>
      <x/>
    </i>
    <i>
      <x v="1"/>
    </i>
    <i t="grand">
      <x/>
    </i>
  </colItems>
  <pageFields count="1">
    <pageField fld="3" item="1" hier="-1"/>
  </pageFields>
  <dataFields count="1">
    <dataField name="Count of JENIS KELAMIN" fld="7" subtotal="count" baseField="0" baseItem="0"/>
  </dataFields>
  <formats count="31">
    <format dxfId="813">
      <pivotArea outline="0" collapsedLevelsAreSubtotals="1" fieldPosition="0"/>
    </format>
    <format dxfId="812">
      <pivotArea field="7" type="button" dataOnly="0" labelOnly="1" outline="0" axis="axisCol" fieldPosition="0"/>
    </format>
    <format dxfId="811">
      <pivotArea type="topRight" dataOnly="0" labelOnly="1" outline="0" fieldPosition="0"/>
    </format>
    <format dxfId="810">
      <pivotArea field="24" type="button" dataOnly="0" labelOnly="1" outline="0"/>
    </format>
    <format dxfId="809">
      <pivotArea field="24" type="button" dataOnly="0" labelOnly="1" outline="0"/>
    </format>
    <format dxfId="808">
      <pivotArea field="8" type="button" dataOnly="0" labelOnly="1" outline="0"/>
    </format>
    <format dxfId="807">
      <pivotArea field="8" type="button" dataOnly="0" labelOnly="1" outline="0"/>
    </format>
    <format dxfId="806">
      <pivotArea field="10" type="button" dataOnly="0" labelOnly="1" outline="0"/>
    </format>
    <format dxfId="805">
      <pivotArea field="10" type="button" dataOnly="0" labelOnly="1" outline="0"/>
    </format>
    <format dxfId="804">
      <pivotArea field="10" type="button" dataOnly="0" labelOnly="1" outline="0"/>
    </format>
    <format dxfId="803">
      <pivotArea dataOnly="0" labelOnly="1" fieldPosition="0">
        <references count="1">
          <reference field="7" count="0"/>
        </references>
      </pivotArea>
    </format>
    <format dxfId="802">
      <pivotArea dataOnly="0" labelOnly="1" grandCol="1" outline="0" fieldPosition="0"/>
    </format>
    <format dxfId="801">
      <pivotArea field="17" type="button" dataOnly="0" labelOnly="1" outline="0"/>
    </format>
    <format dxfId="800">
      <pivotArea field="17" type="button" dataOnly="0" labelOnly="1" outline="0"/>
    </format>
    <format dxfId="799">
      <pivotArea field="14" type="button" dataOnly="0" labelOnly="1" outline="0" axis="axisRow" fieldPosition="0"/>
    </format>
    <format dxfId="798">
      <pivotArea field="14" type="button" dataOnly="0" labelOnly="1" outline="0" axis="axisRow" fieldPosition="0"/>
    </format>
    <format dxfId="797">
      <pivotArea field="21" type="button" dataOnly="0" labelOnly="1" outline="0"/>
    </format>
    <format dxfId="796">
      <pivotArea dataOnly="0" labelOnly="1" fieldPosition="0">
        <references count="1">
          <reference field="7" count="0"/>
        </references>
      </pivotArea>
    </format>
    <format dxfId="795">
      <pivotArea field="21" type="button" dataOnly="0" labelOnly="1" outline="0"/>
    </format>
    <format dxfId="794">
      <pivotArea dataOnly="0" labelOnly="1" fieldPosition="0">
        <references count="1">
          <reference field="7" count="0"/>
        </references>
      </pivotArea>
    </format>
    <format dxfId="793">
      <pivotArea field="3" type="button" dataOnly="0" labelOnly="1" outline="0" axis="axisPage" fieldPosition="0"/>
    </format>
    <format dxfId="792">
      <pivotArea field="3" type="button" dataOnly="0" labelOnly="1" outline="0" axis="axisPage" fieldPosition="0"/>
    </format>
    <format dxfId="791">
      <pivotArea field="24" type="button" dataOnly="0" labelOnly="1" outline="0"/>
    </format>
    <format dxfId="790">
      <pivotArea field="12" type="button" dataOnly="0" labelOnly="1" outline="0"/>
    </format>
    <format dxfId="789">
      <pivotArea dataOnly="0" labelOnly="1" outline="0" fieldPosition="0">
        <references count="1">
          <reference field="7" count="0"/>
        </references>
      </pivotArea>
    </format>
    <format dxfId="788">
      <pivotArea dataOnly="0" labelOnly="1" grandCol="1" outline="0" fieldPosition="0"/>
    </format>
    <format dxfId="787">
      <pivotArea field="12" type="button" dataOnly="0" labelOnly="1" outline="0"/>
    </format>
    <format dxfId="786">
      <pivotArea field="15" type="button" dataOnly="0" labelOnly="1" outline="0" axis="axisRow" fieldPosition="1"/>
    </format>
    <format dxfId="785">
      <pivotArea dataOnly="0" labelOnly="1" outline="0" fieldPosition="0">
        <references count="1">
          <reference field="7" count="0"/>
        </references>
      </pivotArea>
    </format>
    <format dxfId="784">
      <pivotArea dataOnly="0" labelOnly="1" grandCol="1" outline="0" fieldPosition="0"/>
    </format>
    <format dxfId="783">
      <pivotArea field="15" type="button" dataOnly="0" labelOnly="1" outline="0" axis="axisRow" fieldPosition="1"/>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7ED3290-0CF0-4684-A49A-8129144F3D8E}" name="PivotTable37"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449:H455"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axis="axisRow"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7"/>
  </rowFields>
  <rowItems count="5">
    <i>
      <x v="1"/>
    </i>
    <i>
      <x v="2"/>
    </i>
    <i>
      <x v="5"/>
    </i>
    <i>
      <x v="6"/>
    </i>
    <i t="grand">
      <x/>
    </i>
  </rowItems>
  <colFields count="1">
    <field x="7"/>
  </colFields>
  <colItems count="3">
    <i>
      <x/>
    </i>
    <i>
      <x v="1"/>
    </i>
    <i t="grand">
      <x/>
    </i>
  </colItems>
  <pageFields count="1">
    <pageField fld="3" item="1" hier="-1"/>
  </pageFields>
  <dataFields count="1">
    <dataField name="Count of JENIS KELAMIN" fld="7" subtotal="count" baseField="0" baseItem="0"/>
  </dataFields>
  <formats count="30">
    <format dxfId="122">
      <pivotArea outline="0" collapsedLevelsAreSubtotals="1" fieldPosition="0"/>
    </format>
    <format dxfId="121">
      <pivotArea field="7" type="button" dataOnly="0" labelOnly="1" outline="0" axis="axisCol" fieldPosition="0"/>
    </format>
    <format dxfId="120">
      <pivotArea type="topRight" dataOnly="0" labelOnly="1" outline="0" fieldPosition="0"/>
    </format>
    <format dxfId="119">
      <pivotArea field="24" type="button" dataOnly="0" labelOnly="1" outline="0"/>
    </format>
    <format dxfId="118">
      <pivotArea field="24" type="button" dataOnly="0" labelOnly="1" outline="0"/>
    </format>
    <format dxfId="117">
      <pivotArea field="8" type="button" dataOnly="0" labelOnly="1" outline="0"/>
    </format>
    <format dxfId="116">
      <pivotArea field="8" type="button" dataOnly="0" labelOnly="1" outline="0"/>
    </format>
    <format dxfId="115">
      <pivotArea field="10" type="button" dataOnly="0" labelOnly="1" outline="0"/>
    </format>
    <format dxfId="114">
      <pivotArea field="10" type="button" dataOnly="0" labelOnly="1" outline="0"/>
    </format>
    <format dxfId="113">
      <pivotArea field="10" type="button" dataOnly="0" labelOnly="1" outline="0"/>
    </format>
    <format dxfId="112">
      <pivotArea dataOnly="0" labelOnly="1" fieldPosition="0">
        <references count="1">
          <reference field="7" count="0"/>
        </references>
      </pivotArea>
    </format>
    <format dxfId="111">
      <pivotArea dataOnly="0" labelOnly="1" grandCol="1" outline="0" fieldPosition="0"/>
    </format>
    <format dxfId="110">
      <pivotArea field="17" type="button" dataOnly="0" labelOnly="1" outline="0" axis="axisRow" fieldPosition="0"/>
    </format>
    <format dxfId="109">
      <pivotArea field="17" type="button" dataOnly="0" labelOnly="1" outline="0" axis="axisRow" fieldPosition="0"/>
    </format>
    <format dxfId="108">
      <pivotArea field="14" type="button" dataOnly="0" labelOnly="1" outline="0"/>
    </format>
    <format dxfId="107">
      <pivotArea field="14" type="button" dataOnly="0" labelOnly="1" outline="0"/>
    </format>
    <format dxfId="106">
      <pivotArea field="21" type="button" dataOnly="0" labelOnly="1" outline="0"/>
    </format>
    <format dxfId="105">
      <pivotArea dataOnly="0" labelOnly="1" fieldPosition="0">
        <references count="1">
          <reference field="7" count="0"/>
        </references>
      </pivotArea>
    </format>
    <format dxfId="104">
      <pivotArea field="21" type="button" dataOnly="0" labelOnly="1" outline="0"/>
    </format>
    <format dxfId="103">
      <pivotArea dataOnly="0" labelOnly="1" fieldPosition="0">
        <references count="1">
          <reference field="7" count="0"/>
        </references>
      </pivotArea>
    </format>
    <format dxfId="102">
      <pivotArea field="3" type="button" dataOnly="0" labelOnly="1" outline="0" axis="axisPage" fieldPosition="0"/>
    </format>
    <format dxfId="101">
      <pivotArea field="3" type="button" dataOnly="0" labelOnly="1" outline="0" axis="axisPage" fieldPosition="0"/>
    </format>
    <format dxfId="100">
      <pivotArea field="24" type="button" dataOnly="0" labelOnly="1" outline="0"/>
    </format>
    <format dxfId="99">
      <pivotArea field="12" type="button" dataOnly="0" labelOnly="1" outline="0"/>
    </format>
    <format dxfId="98">
      <pivotArea dataOnly="0" labelOnly="1" outline="0" fieldPosition="0">
        <references count="1">
          <reference field="7" count="0"/>
        </references>
      </pivotArea>
    </format>
    <format dxfId="97">
      <pivotArea dataOnly="0" labelOnly="1" grandCol="1" outline="0" fieldPosition="0"/>
    </format>
    <format dxfId="96">
      <pivotArea field="12" type="button" dataOnly="0" labelOnly="1" outline="0"/>
    </format>
    <format dxfId="95">
      <pivotArea field="8" type="button" dataOnly="0" labelOnly="1" outline="0"/>
    </format>
    <format dxfId="94">
      <pivotArea dataOnly="0" labelOnly="1" outline="0" fieldPosition="0">
        <references count="1">
          <reference field="7" count="0"/>
        </references>
      </pivotArea>
    </format>
    <format dxfId="93">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0.xml><?xml version="1.0" encoding="utf-8"?>
<pivotTableDefinition xmlns="http://schemas.openxmlformats.org/spreadsheetml/2006/main" xmlns:mc="http://schemas.openxmlformats.org/markup-compatibility/2006" xmlns:xr="http://schemas.microsoft.com/office/spreadsheetml/2014/revision" mc:Ignorable="xr" xr:uid="{456D55B0-A136-4CA1-A36D-12A32A1C90B9}" name="PivotTable33"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427:H432"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axis="axisRow"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8"/>
  </rowFields>
  <rowItems count="4">
    <i>
      <x v="1"/>
    </i>
    <i>
      <x v="3"/>
    </i>
    <i>
      <x v="4"/>
    </i>
    <i t="grand">
      <x/>
    </i>
  </rowItems>
  <colFields count="1">
    <field x="7"/>
  </colFields>
  <colItems count="3">
    <i>
      <x/>
    </i>
    <i>
      <x v="1"/>
    </i>
    <i t="grand">
      <x/>
    </i>
  </colItems>
  <pageFields count="1">
    <pageField fld="3" item="4" hier="-1"/>
  </pageFields>
  <dataFields count="1">
    <dataField name="Count of JENIS KELAMIN" fld="7" subtotal="count" baseField="0" baseItem="0"/>
  </dataFields>
  <formats count="30">
    <format dxfId="843">
      <pivotArea outline="0" collapsedLevelsAreSubtotals="1" fieldPosition="0"/>
    </format>
    <format dxfId="842">
      <pivotArea field="7" type="button" dataOnly="0" labelOnly="1" outline="0" axis="axisCol" fieldPosition="0"/>
    </format>
    <format dxfId="841">
      <pivotArea type="topRight" dataOnly="0" labelOnly="1" outline="0" fieldPosition="0"/>
    </format>
    <format dxfId="840">
      <pivotArea field="24" type="button" dataOnly="0" labelOnly="1" outline="0"/>
    </format>
    <format dxfId="839">
      <pivotArea field="24" type="button" dataOnly="0" labelOnly="1" outline="0"/>
    </format>
    <format dxfId="838">
      <pivotArea field="8" type="button" dataOnly="0" labelOnly="1" outline="0" axis="axisRow" fieldPosition="0"/>
    </format>
    <format dxfId="837">
      <pivotArea field="8" type="button" dataOnly="0" labelOnly="1" outline="0" axis="axisRow" fieldPosition="0"/>
    </format>
    <format dxfId="836">
      <pivotArea field="10" type="button" dataOnly="0" labelOnly="1" outline="0"/>
    </format>
    <format dxfId="835">
      <pivotArea field="10" type="button" dataOnly="0" labelOnly="1" outline="0"/>
    </format>
    <format dxfId="834">
      <pivotArea field="10" type="button" dataOnly="0" labelOnly="1" outline="0"/>
    </format>
    <format dxfId="833">
      <pivotArea dataOnly="0" labelOnly="1" fieldPosition="0">
        <references count="1">
          <reference field="7" count="0"/>
        </references>
      </pivotArea>
    </format>
    <format dxfId="832">
      <pivotArea dataOnly="0" labelOnly="1" grandCol="1" outline="0" fieldPosition="0"/>
    </format>
    <format dxfId="831">
      <pivotArea field="17" type="button" dataOnly="0" labelOnly="1" outline="0"/>
    </format>
    <format dxfId="830">
      <pivotArea field="17" type="button" dataOnly="0" labelOnly="1" outline="0"/>
    </format>
    <format dxfId="829">
      <pivotArea field="14" type="button" dataOnly="0" labelOnly="1" outline="0"/>
    </format>
    <format dxfId="828">
      <pivotArea field="14" type="button" dataOnly="0" labelOnly="1" outline="0"/>
    </format>
    <format dxfId="827">
      <pivotArea field="21" type="button" dataOnly="0" labelOnly="1" outline="0"/>
    </format>
    <format dxfId="826">
      <pivotArea dataOnly="0" labelOnly="1" fieldPosition="0">
        <references count="1">
          <reference field="7" count="0"/>
        </references>
      </pivotArea>
    </format>
    <format dxfId="825">
      <pivotArea field="21" type="button" dataOnly="0" labelOnly="1" outline="0"/>
    </format>
    <format dxfId="824">
      <pivotArea dataOnly="0" labelOnly="1" fieldPosition="0">
        <references count="1">
          <reference field="7" count="0"/>
        </references>
      </pivotArea>
    </format>
    <format dxfId="823">
      <pivotArea field="3" type="button" dataOnly="0" labelOnly="1" outline="0" axis="axisPage" fieldPosition="0"/>
    </format>
    <format dxfId="822">
      <pivotArea field="3" type="button" dataOnly="0" labelOnly="1" outline="0" axis="axisPage" fieldPosition="0"/>
    </format>
    <format dxfId="821">
      <pivotArea field="24" type="button" dataOnly="0" labelOnly="1" outline="0"/>
    </format>
    <format dxfId="820">
      <pivotArea field="12" type="button" dataOnly="0" labelOnly="1" outline="0"/>
    </format>
    <format dxfId="819">
      <pivotArea dataOnly="0" labelOnly="1" outline="0" fieldPosition="0">
        <references count="1">
          <reference field="7" count="0"/>
        </references>
      </pivotArea>
    </format>
    <format dxfId="818">
      <pivotArea dataOnly="0" labelOnly="1" grandCol="1" outline="0" fieldPosition="0"/>
    </format>
    <format dxfId="817">
      <pivotArea field="12" type="button" dataOnly="0" labelOnly="1" outline="0"/>
    </format>
    <format dxfId="816">
      <pivotArea field="8" type="button" dataOnly="0" labelOnly="1" outline="0" axis="axisRow" fieldPosition="0"/>
    </format>
    <format dxfId="815">
      <pivotArea dataOnly="0" labelOnly="1" outline="0" fieldPosition="0">
        <references count="1">
          <reference field="7" count="0"/>
        </references>
      </pivotArea>
    </format>
    <format dxfId="814">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1.xml><?xml version="1.0" encoding="utf-8"?>
<pivotTableDefinition xmlns="http://schemas.openxmlformats.org/spreadsheetml/2006/main" xmlns:mc="http://schemas.openxmlformats.org/markup-compatibility/2006" xmlns:xr="http://schemas.microsoft.com/office/spreadsheetml/2014/revision" mc:Ignorable="xr" xr:uid="{315DCE02-36F4-4E46-9B29-5D5A68CB6983}" name="PivotTable12"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TINGKAT PENDIDIKAN">
  <location ref="E121:H130" firstHeaderRow="1" firstDataRow="2" firstDataCol="1"/>
  <pivotFields count="29">
    <pivotField showAll="0"/>
    <pivotField showAll="0"/>
    <pivotField showAll="0"/>
    <pivotField showAll="0"/>
    <pivotField showAll="0"/>
    <pivotField numFmtId="164" showAll="0"/>
    <pivotField numFmtId="1" showAll="0"/>
    <pivotField axis="axisCol" dataField="1" showAll="0">
      <items count="3">
        <item x="0"/>
        <item x="1"/>
        <item t="default"/>
      </items>
    </pivotField>
    <pivotField numFmtId="1" showAll="0">
      <items count="6">
        <item x="0"/>
        <item x="1"/>
        <item x="2"/>
        <item x="3"/>
        <item x="4"/>
        <item t="default"/>
      </items>
    </pivotField>
    <pivotField showAll="0"/>
    <pivotField showAll="0">
      <items count="15">
        <item m="1" x="11"/>
        <item x="1"/>
        <item m="1" x="10"/>
        <item x="3"/>
        <item m="1" x="13"/>
        <item x="5"/>
        <item m="1" x="12"/>
        <item x="7"/>
        <item x="8"/>
        <item x="9"/>
        <item x="0"/>
        <item x="2"/>
        <item x="4"/>
        <item x="6"/>
        <item t="default"/>
      </items>
    </pivotField>
    <pivotField showAll="0">
      <items count="15">
        <item x="0"/>
        <item x="1"/>
        <item x="2"/>
        <item x="3"/>
        <item x="4"/>
        <item x="5"/>
        <item x="6"/>
        <item x="7"/>
        <item x="8"/>
        <item x="9"/>
        <item x="10"/>
        <item x="11"/>
        <item x="12"/>
        <item x="13"/>
        <item t="default"/>
      </items>
    </pivotField>
    <pivotField showAll="0"/>
    <pivotField showAll="0"/>
    <pivotField showAll="0">
      <items count="3">
        <item x="0"/>
        <item x="1"/>
        <item t="default"/>
      </items>
    </pivotField>
    <pivotField showAll="0"/>
    <pivotField showAll="0"/>
    <pivotField showAll="0">
      <items count="11">
        <item x="0"/>
        <item x="1"/>
        <item x="2"/>
        <item x="3"/>
        <item x="4"/>
        <item x="5"/>
        <item x="6"/>
        <item x="7"/>
        <item x="8"/>
        <item x="9"/>
        <item t="default"/>
      </items>
    </pivotField>
    <pivotField showAll="0"/>
    <pivotField showAll="0"/>
    <pivotField showAll="0"/>
    <pivotField axis="axisRow" showAll="0">
      <items count="5">
        <item x="0"/>
        <item x="1"/>
        <item x="2"/>
        <item x="3"/>
        <item t="default"/>
      </items>
    </pivotField>
    <pivotField showAll="0"/>
    <pivotField numFmtId="1" showAll="0"/>
    <pivotField axis="axisRow"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2">
    <field x="24"/>
    <field x="21"/>
  </rowFields>
  <rowItems count="8">
    <i>
      <x/>
    </i>
    <i r="1">
      <x/>
    </i>
    <i r="1">
      <x v="1"/>
    </i>
    <i r="1">
      <x v="2"/>
    </i>
    <i>
      <x v="1"/>
    </i>
    <i r="1">
      <x v="1"/>
    </i>
    <i r="1">
      <x v="3"/>
    </i>
    <i t="grand">
      <x/>
    </i>
  </rowItems>
  <colFields count="1">
    <field x="7"/>
  </colFields>
  <colItems count="3">
    <i>
      <x/>
    </i>
    <i>
      <x v="1"/>
    </i>
    <i t="grand">
      <x/>
    </i>
  </colItems>
  <dataFields count="1">
    <dataField name="Count of JENIS KELAMIN" fld="7" subtotal="count" baseField="0" baseItem="0"/>
  </dataFields>
  <formats count="23">
    <format dxfId="866">
      <pivotArea outline="0" collapsedLevelsAreSubtotals="1" fieldPosition="0"/>
    </format>
    <format dxfId="865">
      <pivotArea field="7" type="button" dataOnly="0" labelOnly="1" outline="0" axis="axisCol" fieldPosition="0"/>
    </format>
    <format dxfId="864">
      <pivotArea type="topRight" dataOnly="0" labelOnly="1" outline="0" fieldPosition="0"/>
    </format>
    <format dxfId="863">
      <pivotArea field="24" type="button" dataOnly="0" labelOnly="1" outline="0" axis="axisRow" fieldPosition="0"/>
    </format>
    <format dxfId="862">
      <pivotArea field="24" type="button" dataOnly="0" labelOnly="1" outline="0" axis="axisRow" fieldPosition="0"/>
    </format>
    <format dxfId="861">
      <pivotArea field="24" type="button" dataOnly="0" labelOnly="1" outline="0" axis="axisRow" fieldPosition="0"/>
    </format>
    <format dxfId="860">
      <pivotArea field="8" type="button" dataOnly="0" labelOnly="1" outline="0"/>
    </format>
    <format dxfId="859">
      <pivotArea field="8" type="button" dataOnly="0" labelOnly="1" outline="0"/>
    </format>
    <format dxfId="858">
      <pivotArea field="10" type="button" dataOnly="0" labelOnly="1" outline="0"/>
    </format>
    <format dxfId="857">
      <pivotArea field="10" type="button" dataOnly="0" labelOnly="1" outline="0"/>
    </format>
    <format dxfId="856">
      <pivotArea field="10" type="button" dataOnly="0" labelOnly="1" outline="0"/>
    </format>
    <format dxfId="855">
      <pivotArea dataOnly="0" labelOnly="1" fieldPosition="0">
        <references count="1">
          <reference field="7" count="0"/>
        </references>
      </pivotArea>
    </format>
    <format dxfId="854">
      <pivotArea dataOnly="0" labelOnly="1" grandCol="1" outline="0" fieldPosition="0"/>
    </format>
    <format dxfId="853">
      <pivotArea field="17" type="button" dataOnly="0" labelOnly="1" outline="0"/>
    </format>
    <format dxfId="852">
      <pivotArea field="17" type="button" dataOnly="0" labelOnly="1" outline="0"/>
    </format>
    <format dxfId="851">
      <pivotArea field="14" type="button" dataOnly="0" labelOnly="1" outline="0"/>
    </format>
    <format dxfId="850">
      <pivotArea field="14" type="button" dataOnly="0" labelOnly="1" outline="0"/>
    </format>
    <format dxfId="849">
      <pivotArea field="21" type="button" dataOnly="0" labelOnly="1" outline="0" axis="axisRow" fieldPosition="1"/>
    </format>
    <format dxfId="848">
      <pivotArea dataOnly="0" labelOnly="1" fieldPosition="0">
        <references count="1">
          <reference field="7" count="0"/>
        </references>
      </pivotArea>
    </format>
    <format dxfId="847">
      <pivotArea dataOnly="0" labelOnly="1" grandCol="1" outline="0" fieldPosition="0"/>
    </format>
    <format dxfId="846">
      <pivotArea field="21" type="button" dataOnly="0" labelOnly="1" outline="0" axis="axisRow" fieldPosition="1"/>
    </format>
    <format dxfId="845">
      <pivotArea dataOnly="0" labelOnly="1" fieldPosition="0">
        <references count="1">
          <reference field="7" count="0"/>
        </references>
      </pivotArea>
    </format>
    <format dxfId="844">
      <pivotArea dataOnly="0" labelOnly="1" grandCol="1" outline="0"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2.xml><?xml version="1.0" encoding="utf-8"?>
<pivotTableDefinition xmlns="http://schemas.openxmlformats.org/spreadsheetml/2006/main" xmlns:mc="http://schemas.openxmlformats.org/markup-compatibility/2006" xmlns:xr="http://schemas.microsoft.com/office/spreadsheetml/2014/revision" mc:Ignorable="xr" xr:uid="{0807454F-A71C-4C49-A4BD-A3A236AEF110}" name="PivotTable7"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JABATAN ASN">
  <location ref="E87:H91" firstHeaderRow="1" firstDataRow="2" firstDataCol="1"/>
  <pivotFields count="29">
    <pivotField showAll="0"/>
    <pivotField showAll="0"/>
    <pivotField showAll="0"/>
    <pivotField showAll="0"/>
    <pivotField showAll="0"/>
    <pivotField numFmtId="164" showAll="0"/>
    <pivotField numFmtId="1" showAll="0"/>
    <pivotField axis="axisCol" dataField="1" showAll="0">
      <items count="3">
        <item x="0"/>
        <item x="1"/>
        <item t="default"/>
      </items>
    </pivotField>
    <pivotField numFmtId="1" showAll="0">
      <items count="6">
        <item x="0"/>
        <item x="1"/>
        <item x="2"/>
        <item x="3"/>
        <item x="4"/>
        <item t="default"/>
      </items>
    </pivotField>
    <pivotField showAll="0"/>
    <pivotField showAll="0">
      <items count="15">
        <item m="1" x="11"/>
        <item x="1"/>
        <item m="1" x="10"/>
        <item x="3"/>
        <item m="1" x="13"/>
        <item x="5"/>
        <item m="1" x="12"/>
        <item x="7"/>
        <item x="8"/>
        <item x="9"/>
        <item x="0"/>
        <item x="2"/>
        <item x="4"/>
        <item x="6"/>
        <item t="default"/>
      </items>
    </pivotField>
    <pivotField showAll="0">
      <items count="15">
        <item x="0"/>
        <item x="1"/>
        <item x="2"/>
        <item x="3"/>
        <item x="4"/>
        <item x="5"/>
        <item x="6"/>
        <item x="7"/>
        <item x="8"/>
        <item x="9"/>
        <item x="10"/>
        <item x="11"/>
        <item x="12"/>
        <item x="13"/>
        <item t="default"/>
      </items>
    </pivotField>
    <pivotField showAll="0"/>
    <pivotField showAll="0"/>
    <pivotField axis="axisRow" showAll="0">
      <items count="3">
        <item x="0"/>
        <item x="1"/>
        <item t="default"/>
      </items>
    </pivotField>
    <pivotField showAll="0"/>
    <pivotField showAll="0"/>
    <pivotField showAll="0">
      <items count="11">
        <item x="0"/>
        <item x="1"/>
        <item x="2"/>
        <item x="3"/>
        <item x="4"/>
        <item x="5"/>
        <item x="6"/>
        <item x="7"/>
        <item x="8"/>
        <item x="9"/>
        <item t="default"/>
      </items>
    </pivotField>
    <pivotField showAll="0"/>
    <pivotField showAll="0"/>
    <pivotField showAll="0"/>
    <pivotField showAll="0"/>
    <pivotField showAll="0"/>
    <pivotField numFmtId="1" showAll="0"/>
    <pivotField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1">
    <field x="14"/>
  </rowFields>
  <rowItems count="3">
    <i>
      <x/>
    </i>
    <i>
      <x v="1"/>
    </i>
    <i t="grand">
      <x/>
    </i>
  </rowItems>
  <colFields count="1">
    <field x="7"/>
  </colFields>
  <colItems count="3">
    <i>
      <x/>
    </i>
    <i>
      <x v="1"/>
    </i>
    <i t="grand">
      <x/>
    </i>
  </colItems>
  <dataFields count="1">
    <dataField name="Count of JENIS KELAMIN" fld="7" subtotal="count" baseField="0" baseItem="0"/>
  </dataFields>
  <formats count="21">
    <format dxfId="887">
      <pivotArea outline="0" collapsedLevelsAreSubtotals="1" fieldPosition="0"/>
    </format>
    <format dxfId="886">
      <pivotArea field="7" type="button" dataOnly="0" labelOnly="1" outline="0" axis="axisCol" fieldPosition="0"/>
    </format>
    <format dxfId="885">
      <pivotArea type="topRight" dataOnly="0" labelOnly="1" outline="0" fieldPosition="0"/>
    </format>
    <format dxfId="884">
      <pivotArea field="24" type="button" dataOnly="0" labelOnly="1" outline="0"/>
    </format>
    <format dxfId="883">
      <pivotArea field="24" type="button" dataOnly="0" labelOnly="1" outline="0"/>
    </format>
    <format dxfId="882">
      <pivotArea field="24" type="button" dataOnly="0" labelOnly="1" outline="0"/>
    </format>
    <format dxfId="881">
      <pivotArea field="8" type="button" dataOnly="0" labelOnly="1" outline="0"/>
    </format>
    <format dxfId="880">
      <pivotArea field="8" type="button" dataOnly="0" labelOnly="1" outline="0"/>
    </format>
    <format dxfId="879">
      <pivotArea field="10" type="button" dataOnly="0" labelOnly="1" outline="0"/>
    </format>
    <format dxfId="878">
      <pivotArea field="10" type="button" dataOnly="0" labelOnly="1" outline="0"/>
    </format>
    <format dxfId="877">
      <pivotArea field="10" type="button" dataOnly="0" labelOnly="1" outline="0"/>
    </format>
    <format dxfId="876">
      <pivotArea dataOnly="0" labelOnly="1" fieldPosition="0">
        <references count="1">
          <reference field="7" count="0"/>
        </references>
      </pivotArea>
    </format>
    <format dxfId="875">
      <pivotArea dataOnly="0" labelOnly="1" grandCol="1" outline="0" fieldPosition="0"/>
    </format>
    <format dxfId="874">
      <pivotArea field="17" type="button" dataOnly="0" labelOnly="1" outline="0"/>
    </format>
    <format dxfId="873">
      <pivotArea field="17" type="button" dataOnly="0" labelOnly="1" outline="0"/>
    </format>
    <format dxfId="872">
      <pivotArea field="14" type="button" dataOnly="0" labelOnly="1" outline="0" axis="axisRow" fieldPosition="0"/>
    </format>
    <format dxfId="871">
      <pivotArea dataOnly="0" labelOnly="1" fieldPosition="0">
        <references count="1">
          <reference field="7" count="0"/>
        </references>
      </pivotArea>
    </format>
    <format dxfId="870">
      <pivotArea dataOnly="0" labelOnly="1" grandCol="1" outline="0" fieldPosition="0"/>
    </format>
    <format dxfId="869">
      <pivotArea field="14" type="button" dataOnly="0" labelOnly="1" outline="0" axis="axisRow" fieldPosition="0"/>
    </format>
    <format dxfId="868">
      <pivotArea dataOnly="0" labelOnly="1" fieldPosition="0">
        <references count="1">
          <reference field="7" count="0"/>
        </references>
      </pivotArea>
    </format>
    <format dxfId="867">
      <pivotArea dataOnly="0" labelOnly="1" grandCol="1" outline="0"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3.xml><?xml version="1.0" encoding="utf-8"?>
<pivotTableDefinition xmlns="http://schemas.openxmlformats.org/spreadsheetml/2006/main" xmlns:mc="http://schemas.openxmlformats.org/markup-compatibility/2006" xmlns:xr="http://schemas.microsoft.com/office/spreadsheetml/2014/revision" mc:Ignorable="xr" xr:uid="{5BC9E890-2E77-4636-A8C1-DD83D248B5F7}" name="PivotTable17"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213:H218"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axis="axisRow"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21"/>
  </rowFields>
  <rowItems count="4">
    <i>
      <x/>
    </i>
    <i>
      <x v="1"/>
    </i>
    <i>
      <x v="3"/>
    </i>
    <i t="grand">
      <x/>
    </i>
  </rowItems>
  <colFields count="1">
    <field x="7"/>
  </colFields>
  <colItems count="3">
    <i>
      <x/>
    </i>
    <i>
      <x v="1"/>
    </i>
    <i t="grand">
      <x/>
    </i>
  </colItems>
  <pageFields count="1">
    <pageField fld="3" item="1" hier="-1"/>
  </pageFields>
  <dataFields count="1">
    <dataField name="Count of JENIS KELAMIN" fld="7" subtotal="count" baseField="0" baseItem="0"/>
  </dataFields>
  <formats count="30">
    <format dxfId="917">
      <pivotArea outline="0" collapsedLevelsAreSubtotals="1" fieldPosition="0"/>
    </format>
    <format dxfId="916">
      <pivotArea field="7" type="button" dataOnly="0" labelOnly="1" outline="0" axis="axisCol" fieldPosition="0"/>
    </format>
    <format dxfId="915">
      <pivotArea type="topRight" dataOnly="0" labelOnly="1" outline="0" fieldPosition="0"/>
    </format>
    <format dxfId="914">
      <pivotArea field="24" type="button" dataOnly="0" labelOnly="1" outline="0"/>
    </format>
    <format dxfId="913">
      <pivotArea field="24" type="button" dataOnly="0" labelOnly="1" outline="0"/>
    </format>
    <format dxfId="912">
      <pivotArea field="8" type="button" dataOnly="0" labelOnly="1" outline="0"/>
    </format>
    <format dxfId="911">
      <pivotArea field="8" type="button" dataOnly="0" labelOnly="1" outline="0"/>
    </format>
    <format dxfId="910">
      <pivotArea field="10" type="button" dataOnly="0" labelOnly="1" outline="0"/>
    </format>
    <format dxfId="909">
      <pivotArea field="10" type="button" dataOnly="0" labelOnly="1" outline="0"/>
    </format>
    <format dxfId="908">
      <pivotArea field="10" type="button" dataOnly="0" labelOnly="1" outline="0"/>
    </format>
    <format dxfId="907">
      <pivotArea dataOnly="0" labelOnly="1" fieldPosition="0">
        <references count="1">
          <reference field="7" count="0"/>
        </references>
      </pivotArea>
    </format>
    <format dxfId="906">
      <pivotArea dataOnly="0" labelOnly="1" grandCol="1" outline="0" fieldPosition="0"/>
    </format>
    <format dxfId="905">
      <pivotArea field="17" type="button" dataOnly="0" labelOnly="1" outline="0"/>
    </format>
    <format dxfId="904">
      <pivotArea field="17" type="button" dataOnly="0" labelOnly="1" outline="0"/>
    </format>
    <format dxfId="903">
      <pivotArea field="14" type="button" dataOnly="0" labelOnly="1" outline="0"/>
    </format>
    <format dxfId="902">
      <pivotArea field="14" type="button" dataOnly="0" labelOnly="1" outline="0"/>
    </format>
    <format dxfId="901">
      <pivotArea field="21" type="button" dataOnly="0" labelOnly="1" outline="0" axis="axisRow" fieldPosition="0"/>
    </format>
    <format dxfId="900">
      <pivotArea dataOnly="0" labelOnly="1" fieldPosition="0">
        <references count="1">
          <reference field="7" count="0"/>
        </references>
      </pivotArea>
    </format>
    <format dxfId="899">
      <pivotArea field="21" type="button" dataOnly="0" labelOnly="1" outline="0" axis="axisRow" fieldPosition="0"/>
    </format>
    <format dxfId="898">
      <pivotArea dataOnly="0" labelOnly="1" fieldPosition="0">
        <references count="1">
          <reference field="7" count="0"/>
        </references>
      </pivotArea>
    </format>
    <format dxfId="897">
      <pivotArea field="3" type="button" dataOnly="0" labelOnly="1" outline="0" axis="axisPage" fieldPosition="0"/>
    </format>
    <format dxfId="896">
      <pivotArea field="3" type="button" dataOnly="0" labelOnly="1" outline="0" axis="axisPage" fieldPosition="0"/>
    </format>
    <format dxfId="895">
      <pivotArea field="24" type="button" dataOnly="0" labelOnly="1" outline="0"/>
    </format>
    <format dxfId="894">
      <pivotArea field="12" type="button" dataOnly="0" labelOnly="1" outline="0"/>
    </format>
    <format dxfId="893">
      <pivotArea dataOnly="0" labelOnly="1" outline="0" fieldPosition="0">
        <references count="1">
          <reference field="7" count="0"/>
        </references>
      </pivotArea>
    </format>
    <format dxfId="892">
      <pivotArea dataOnly="0" labelOnly="1" grandCol="1" outline="0" fieldPosition="0"/>
    </format>
    <format dxfId="891">
      <pivotArea field="12" type="button" dataOnly="0" labelOnly="1" outline="0"/>
    </format>
    <format dxfId="890">
      <pivotArea field="8" type="button" dataOnly="0" labelOnly="1" outline="0"/>
    </format>
    <format dxfId="889">
      <pivotArea dataOnly="0" labelOnly="1" outline="0" fieldPosition="0">
        <references count="1">
          <reference field="7" count="0"/>
        </references>
      </pivotArea>
    </format>
    <format dxfId="888">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4.xml><?xml version="1.0" encoding="utf-8"?>
<pivotTableDefinition xmlns="http://schemas.openxmlformats.org/spreadsheetml/2006/main" xmlns:mc="http://schemas.openxmlformats.org/markup-compatibility/2006" xmlns:xr="http://schemas.microsoft.com/office/spreadsheetml/2014/revision" mc:Ignorable="xr" xr:uid="{373C788E-64D9-4745-80C4-948E0E4F98A1}" name="PivotTable22"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251:H260"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axis="axisRow" compact="0" outline="0" showAll="0" defaultSubtotal="0">
      <items count="19">
        <item x="6"/>
        <item x="4"/>
        <item x="13"/>
        <item x="8"/>
        <item x="11"/>
        <item x="16"/>
        <item x="5"/>
        <item x="14"/>
        <item x="7"/>
        <item x="12"/>
        <item x="2"/>
        <item x="3"/>
        <item x="0"/>
        <item x="9"/>
        <item x="10"/>
        <item x="1"/>
        <item x="17"/>
        <item x="15"/>
        <item x="18"/>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2"/>
  </rowFields>
  <rowItems count="8">
    <i>
      <x/>
    </i>
    <i>
      <x v="3"/>
    </i>
    <i>
      <x v="4"/>
    </i>
    <i>
      <x v="5"/>
    </i>
    <i>
      <x v="15"/>
    </i>
    <i>
      <x v="17"/>
    </i>
    <i>
      <x v="18"/>
    </i>
    <i t="grand">
      <x/>
    </i>
  </rowItems>
  <colFields count="1">
    <field x="7"/>
  </colFields>
  <colItems count="3">
    <i>
      <x/>
    </i>
    <i>
      <x v="1"/>
    </i>
    <i t="grand">
      <x/>
    </i>
  </colItems>
  <pageFields count="1">
    <pageField fld="3" item="2" hier="-1"/>
  </pageFields>
  <dataFields count="1">
    <dataField name="Count of JENIS KELAMIN" fld="7" subtotal="count" baseField="0" baseItem="0"/>
  </dataFields>
  <formats count="29">
    <format dxfId="946">
      <pivotArea outline="0" collapsedLevelsAreSubtotals="1" fieldPosition="0"/>
    </format>
    <format dxfId="945">
      <pivotArea field="7" type="button" dataOnly="0" labelOnly="1" outline="0" axis="axisCol" fieldPosition="0"/>
    </format>
    <format dxfId="944">
      <pivotArea type="topRight" dataOnly="0" labelOnly="1" outline="0" fieldPosition="0"/>
    </format>
    <format dxfId="943">
      <pivotArea field="24" type="button" dataOnly="0" labelOnly="1" outline="0"/>
    </format>
    <format dxfId="942">
      <pivotArea field="24" type="button" dataOnly="0" labelOnly="1" outline="0"/>
    </format>
    <format dxfId="941">
      <pivotArea field="8" type="button" dataOnly="0" labelOnly="1" outline="0"/>
    </format>
    <format dxfId="940">
      <pivotArea field="8" type="button" dataOnly="0" labelOnly="1" outline="0"/>
    </format>
    <format dxfId="939">
      <pivotArea field="10" type="button" dataOnly="0" labelOnly="1" outline="0"/>
    </format>
    <format dxfId="938">
      <pivotArea field="10" type="button" dataOnly="0" labelOnly="1" outline="0"/>
    </format>
    <format dxfId="937">
      <pivotArea field="10" type="button" dataOnly="0" labelOnly="1" outline="0"/>
    </format>
    <format dxfId="936">
      <pivotArea dataOnly="0" labelOnly="1" fieldPosition="0">
        <references count="1">
          <reference field="7" count="0"/>
        </references>
      </pivotArea>
    </format>
    <format dxfId="935">
      <pivotArea dataOnly="0" labelOnly="1" grandCol="1" outline="0" fieldPosition="0"/>
    </format>
    <format dxfId="934">
      <pivotArea field="17" type="button" dataOnly="0" labelOnly="1" outline="0"/>
    </format>
    <format dxfId="933">
      <pivotArea field="17" type="button" dataOnly="0" labelOnly="1" outline="0"/>
    </format>
    <format dxfId="932">
      <pivotArea field="14" type="button" dataOnly="0" labelOnly="1" outline="0"/>
    </format>
    <format dxfId="931">
      <pivotArea field="14" type="button" dataOnly="0" labelOnly="1" outline="0"/>
    </format>
    <format dxfId="930">
      <pivotArea field="21" type="button" dataOnly="0" labelOnly="1" outline="0"/>
    </format>
    <format dxfId="929">
      <pivotArea dataOnly="0" labelOnly="1" fieldPosition="0">
        <references count="1">
          <reference field="7" count="0"/>
        </references>
      </pivotArea>
    </format>
    <format dxfId="928">
      <pivotArea field="21" type="button" dataOnly="0" labelOnly="1" outline="0"/>
    </format>
    <format dxfId="927">
      <pivotArea dataOnly="0" labelOnly="1" fieldPosition="0">
        <references count="1">
          <reference field="7" count="0"/>
        </references>
      </pivotArea>
    </format>
    <format dxfId="926">
      <pivotArea field="3" type="button" dataOnly="0" labelOnly="1" outline="0" axis="axisPage" fieldPosition="0"/>
    </format>
    <format dxfId="925">
      <pivotArea field="3" type="button" dataOnly="0" labelOnly="1" outline="0" axis="axisPage" fieldPosition="0"/>
    </format>
    <format dxfId="924">
      <pivotArea field="24" type="button" dataOnly="0" labelOnly="1" outline="0"/>
    </format>
    <format dxfId="923">
      <pivotArea field="12" type="button" dataOnly="0" labelOnly="1" outline="0" axis="axisRow" fieldPosition="0"/>
    </format>
    <format dxfId="922">
      <pivotArea dataOnly="0" labelOnly="1" outline="0" fieldPosition="0">
        <references count="1">
          <reference field="7" count="0"/>
        </references>
      </pivotArea>
    </format>
    <format dxfId="921">
      <pivotArea dataOnly="0" labelOnly="1" grandCol="1" outline="0" fieldPosition="0"/>
    </format>
    <format dxfId="920">
      <pivotArea field="12" type="button" dataOnly="0" labelOnly="1" outline="0" axis="axisRow" fieldPosition="0"/>
    </format>
    <format dxfId="919">
      <pivotArea dataOnly="0" labelOnly="1" outline="0" fieldPosition="0">
        <references count="1">
          <reference field="7" count="0"/>
        </references>
      </pivotArea>
    </format>
    <format dxfId="918">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5.xml><?xml version="1.0" encoding="utf-8"?>
<pivotTableDefinition xmlns="http://schemas.openxmlformats.org/spreadsheetml/2006/main" xmlns:mc="http://schemas.openxmlformats.org/markup-compatibility/2006" xmlns:xr="http://schemas.microsoft.com/office/spreadsheetml/2014/revision" mc:Ignorable="xr" xr:uid="{06B49385-B8D0-4233-B49A-6D954F9A0E28}" name="PivotTable27"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328:H334"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axis="axisRow" compact="0" outline="0" showAll="0" defaultSubtotal="0">
      <items count="19">
        <item x="2"/>
        <item x="6"/>
        <item x="4"/>
        <item x="13"/>
        <item x="8"/>
        <item x="11"/>
        <item x="16"/>
        <item x="5"/>
        <item x="14"/>
        <item x="7"/>
        <item x="12"/>
        <item x="3"/>
        <item x="0"/>
        <item x="9"/>
        <item x="10"/>
        <item x="1"/>
        <item x="17"/>
        <item x="15"/>
        <item x="18"/>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2"/>
  </rowFields>
  <rowItems count="5">
    <i>
      <x/>
    </i>
    <i>
      <x v="2"/>
    </i>
    <i>
      <x v="3"/>
    </i>
    <i>
      <x v="15"/>
    </i>
    <i t="grand">
      <x/>
    </i>
  </rowItems>
  <colFields count="1">
    <field x="7"/>
  </colFields>
  <colItems count="3">
    <i>
      <x/>
    </i>
    <i>
      <x v="1"/>
    </i>
    <i t="grand">
      <x/>
    </i>
  </colItems>
  <pageFields count="1">
    <pageField fld="3" item="3" hier="-1"/>
  </pageFields>
  <dataFields count="1">
    <dataField name="Count of JENIS KELAMIN" fld="7" subtotal="count" baseField="0" baseItem="0"/>
  </dataFields>
  <formats count="33">
    <format dxfId="979">
      <pivotArea outline="0" collapsedLevelsAreSubtotals="1" fieldPosition="0"/>
    </format>
    <format dxfId="978">
      <pivotArea field="7" type="button" dataOnly="0" labelOnly="1" outline="0" axis="axisCol" fieldPosition="0"/>
    </format>
    <format dxfId="977">
      <pivotArea type="topRight" dataOnly="0" labelOnly="1" outline="0" fieldPosition="0"/>
    </format>
    <format dxfId="976">
      <pivotArea field="24" type="button" dataOnly="0" labelOnly="1" outline="0"/>
    </format>
    <format dxfId="975">
      <pivotArea field="24" type="button" dataOnly="0" labelOnly="1" outline="0"/>
    </format>
    <format dxfId="974">
      <pivotArea field="8" type="button" dataOnly="0" labelOnly="1" outline="0"/>
    </format>
    <format dxfId="973">
      <pivotArea field="8" type="button" dataOnly="0" labelOnly="1" outline="0"/>
    </format>
    <format dxfId="972">
      <pivotArea field="10" type="button" dataOnly="0" labelOnly="1" outline="0"/>
    </format>
    <format dxfId="971">
      <pivotArea field="10" type="button" dataOnly="0" labelOnly="1" outline="0"/>
    </format>
    <format dxfId="970">
      <pivotArea field="10" type="button" dataOnly="0" labelOnly="1" outline="0"/>
    </format>
    <format dxfId="969">
      <pivotArea dataOnly="0" labelOnly="1" fieldPosition="0">
        <references count="1">
          <reference field="7" count="0"/>
        </references>
      </pivotArea>
    </format>
    <format dxfId="968">
      <pivotArea dataOnly="0" labelOnly="1" grandCol="1" outline="0" fieldPosition="0"/>
    </format>
    <format dxfId="967">
      <pivotArea field="17" type="button" dataOnly="0" labelOnly="1" outline="0"/>
    </format>
    <format dxfId="966">
      <pivotArea field="17" type="button" dataOnly="0" labelOnly="1" outline="0"/>
    </format>
    <format dxfId="965">
      <pivotArea field="14" type="button" dataOnly="0" labelOnly="1" outline="0"/>
    </format>
    <format dxfId="964">
      <pivotArea field="14" type="button" dataOnly="0" labelOnly="1" outline="0"/>
    </format>
    <format dxfId="963">
      <pivotArea field="21" type="button" dataOnly="0" labelOnly="1" outline="0"/>
    </format>
    <format dxfId="962">
      <pivotArea dataOnly="0" labelOnly="1" fieldPosition="0">
        <references count="1">
          <reference field="7" count="0"/>
        </references>
      </pivotArea>
    </format>
    <format dxfId="961">
      <pivotArea field="21" type="button" dataOnly="0" labelOnly="1" outline="0"/>
    </format>
    <format dxfId="960">
      <pivotArea dataOnly="0" labelOnly="1" fieldPosition="0">
        <references count="1">
          <reference field="7" count="0"/>
        </references>
      </pivotArea>
    </format>
    <format dxfId="959">
      <pivotArea field="3" type="button" dataOnly="0" labelOnly="1" outline="0" axis="axisPage" fieldPosition="0"/>
    </format>
    <format dxfId="958">
      <pivotArea field="3" type="button" dataOnly="0" labelOnly="1" outline="0" axis="axisPage" fieldPosition="0"/>
    </format>
    <format dxfId="957">
      <pivotArea field="24" type="button" dataOnly="0" labelOnly="1" outline="0"/>
    </format>
    <format dxfId="956">
      <pivotArea field="12" type="button" dataOnly="0" labelOnly="1" outline="0" axis="axisRow" fieldPosition="0"/>
    </format>
    <format dxfId="955">
      <pivotArea dataOnly="0" labelOnly="1" outline="0" fieldPosition="0">
        <references count="1">
          <reference field="7" count="0"/>
        </references>
      </pivotArea>
    </format>
    <format dxfId="954">
      <pivotArea dataOnly="0" labelOnly="1" grandCol="1" outline="0" fieldPosition="0"/>
    </format>
    <format dxfId="953">
      <pivotArea field="12" type="button" dataOnly="0" labelOnly="1" outline="0" axis="axisRow" fieldPosition="0"/>
    </format>
    <format dxfId="952">
      <pivotArea dataOnly="0" labelOnly="1" outline="0" fieldPosition="0">
        <references count="1">
          <reference field="7" count="0"/>
        </references>
      </pivotArea>
    </format>
    <format dxfId="951">
      <pivotArea dataOnly="0" labelOnly="1" grandCol="1" outline="0" fieldPosition="0"/>
    </format>
    <format dxfId="950">
      <pivotArea outline="0" fieldPosition="0">
        <references count="1">
          <reference field="12" count="1" selected="0">
            <x v="0"/>
          </reference>
        </references>
      </pivotArea>
    </format>
    <format dxfId="949">
      <pivotArea dataOnly="0" labelOnly="1" outline="0" fieldPosition="0">
        <references count="1">
          <reference field="12" count="1">
            <x v="0"/>
          </reference>
        </references>
      </pivotArea>
    </format>
    <format dxfId="948">
      <pivotArea outline="0" fieldPosition="0">
        <references count="1">
          <reference field="12" count="1" selected="0">
            <x v="0"/>
          </reference>
        </references>
      </pivotArea>
    </format>
    <format dxfId="947">
      <pivotArea dataOnly="0" labelOnly="1" outline="0" fieldPosition="0">
        <references count="1">
          <reference field="12" count="1">
            <x v="0"/>
          </reference>
        </references>
      </pivotArea>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6.xml><?xml version="1.0" encoding="utf-8"?>
<pivotTableDefinition xmlns="http://schemas.openxmlformats.org/spreadsheetml/2006/main" xmlns:mc="http://schemas.openxmlformats.org/markup-compatibility/2006" xmlns:xr="http://schemas.microsoft.com/office/spreadsheetml/2014/revision" mc:Ignorable="xr" xr:uid="{4DC88AB6-583E-4643-B422-F9198C9E2072}" name="PivotTable15"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176:H182"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axis="axisRow"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2"/>
  </rowFields>
  <rowItems count="5">
    <i>
      <x v="13"/>
    </i>
    <i>
      <x v="14"/>
    </i>
    <i>
      <x v="16"/>
    </i>
    <i>
      <x v="17"/>
    </i>
    <i t="grand">
      <x/>
    </i>
  </rowItems>
  <colFields count="1">
    <field x="7"/>
  </colFields>
  <colItems count="3">
    <i>
      <x/>
    </i>
    <i>
      <x v="1"/>
    </i>
    <i t="grand">
      <x/>
    </i>
  </colItems>
  <pageFields count="1">
    <pageField fld="3" item="1" hier="-1"/>
  </pageFields>
  <dataFields count="1">
    <dataField name="Count of JENIS KELAMIN" fld="7" subtotal="count" baseField="0" baseItem="0"/>
  </dataFields>
  <formats count="29">
    <format dxfId="1008">
      <pivotArea outline="0" collapsedLevelsAreSubtotals="1" fieldPosition="0"/>
    </format>
    <format dxfId="1007">
      <pivotArea field="7" type="button" dataOnly="0" labelOnly="1" outline="0" axis="axisCol" fieldPosition="0"/>
    </format>
    <format dxfId="1006">
      <pivotArea type="topRight" dataOnly="0" labelOnly="1" outline="0" fieldPosition="0"/>
    </format>
    <format dxfId="1005">
      <pivotArea field="24" type="button" dataOnly="0" labelOnly="1" outline="0"/>
    </format>
    <format dxfId="1004">
      <pivotArea field="24" type="button" dataOnly="0" labelOnly="1" outline="0"/>
    </format>
    <format dxfId="1003">
      <pivotArea field="8" type="button" dataOnly="0" labelOnly="1" outline="0"/>
    </format>
    <format dxfId="1002">
      <pivotArea field="8" type="button" dataOnly="0" labelOnly="1" outline="0"/>
    </format>
    <format dxfId="1001">
      <pivotArea field="10" type="button" dataOnly="0" labelOnly="1" outline="0"/>
    </format>
    <format dxfId="1000">
      <pivotArea field="10" type="button" dataOnly="0" labelOnly="1" outline="0"/>
    </format>
    <format dxfId="999">
      <pivotArea field="10" type="button" dataOnly="0" labelOnly="1" outline="0"/>
    </format>
    <format dxfId="998">
      <pivotArea dataOnly="0" labelOnly="1" fieldPosition="0">
        <references count="1">
          <reference field="7" count="0"/>
        </references>
      </pivotArea>
    </format>
    <format dxfId="997">
      <pivotArea dataOnly="0" labelOnly="1" grandCol="1" outline="0" fieldPosition="0"/>
    </format>
    <format dxfId="996">
      <pivotArea field="17" type="button" dataOnly="0" labelOnly="1" outline="0"/>
    </format>
    <format dxfId="995">
      <pivotArea field="17" type="button" dataOnly="0" labelOnly="1" outline="0"/>
    </format>
    <format dxfId="994">
      <pivotArea field="14" type="button" dataOnly="0" labelOnly="1" outline="0"/>
    </format>
    <format dxfId="993">
      <pivotArea field="14" type="button" dataOnly="0" labelOnly="1" outline="0"/>
    </format>
    <format dxfId="992">
      <pivotArea field="21" type="button" dataOnly="0" labelOnly="1" outline="0"/>
    </format>
    <format dxfId="991">
      <pivotArea dataOnly="0" labelOnly="1" fieldPosition="0">
        <references count="1">
          <reference field="7" count="0"/>
        </references>
      </pivotArea>
    </format>
    <format dxfId="990">
      <pivotArea field="21" type="button" dataOnly="0" labelOnly="1" outline="0"/>
    </format>
    <format dxfId="989">
      <pivotArea dataOnly="0" labelOnly="1" fieldPosition="0">
        <references count="1">
          <reference field="7" count="0"/>
        </references>
      </pivotArea>
    </format>
    <format dxfId="988">
      <pivotArea field="3" type="button" dataOnly="0" labelOnly="1" outline="0" axis="axisPage" fieldPosition="0"/>
    </format>
    <format dxfId="987">
      <pivotArea field="3" type="button" dataOnly="0" labelOnly="1" outline="0" axis="axisPage" fieldPosition="0"/>
    </format>
    <format dxfId="986">
      <pivotArea field="24" type="button" dataOnly="0" labelOnly="1" outline="0"/>
    </format>
    <format dxfId="985">
      <pivotArea field="12" type="button" dataOnly="0" labelOnly="1" outline="0" axis="axisRow" fieldPosition="0"/>
    </format>
    <format dxfId="984">
      <pivotArea dataOnly="0" labelOnly="1" outline="0" fieldPosition="0">
        <references count="1">
          <reference field="7" count="0"/>
        </references>
      </pivotArea>
    </format>
    <format dxfId="983">
      <pivotArea dataOnly="0" labelOnly="1" grandCol="1" outline="0" fieldPosition="0"/>
    </format>
    <format dxfId="982">
      <pivotArea field="12" type="button" dataOnly="0" labelOnly="1" outline="0" axis="axisRow" fieldPosition="0"/>
    </format>
    <format dxfId="981">
      <pivotArea dataOnly="0" labelOnly="1" outline="0" fieldPosition="0">
        <references count="1">
          <reference field="7" count="0"/>
        </references>
      </pivotArea>
    </format>
    <format dxfId="980">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7.xml><?xml version="1.0" encoding="utf-8"?>
<pivotTableDefinition xmlns="http://schemas.openxmlformats.org/spreadsheetml/2006/main" xmlns:mc="http://schemas.openxmlformats.org/markup-compatibility/2006" xmlns:xr="http://schemas.microsoft.com/office/spreadsheetml/2014/revision" mc:Ignorable="xr" xr:uid="{A06D406F-8A3B-414C-B236-31999913AB8E}" name="PivotTable16"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201:H206"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axis="axisRow"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8"/>
  </rowFields>
  <rowItems count="4">
    <i>
      <x v="1"/>
    </i>
    <i>
      <x v="2"/>
    </i>
    <i>
      <x v="3"/>
    </i>
    <i t="grand">
      <x/>
    </i>
  </rowItems>
  <colFields count="1">
    <field x="7"/>
  </colFields>
  <colItems count="3">
    <i>
      <x/>
    </i>
    <i>
      <x v="1"/>
    </i>
    <i t="grand">
      <x/>
    </i>
  </colItems>
  <pageFields count="1">
    <pageField fld="3" item="1" hier="-1"/>
  </pageFields>
  <dataFields count="1">
    <dataField name="Count of JENIS KELAMIN" fld="7" subtotal="count" baseField="0" baseItem="0"/>
  </dataFields>
  <formats count="30">
    <format dxfId="1038">
      <pivotArea outline="0" collapsedLevelsAreSubtotals="1" fieldPosition="0"/>
    </format>
    <format dxfId="1037">
      <pivotArea field="7" type="button" dataOnly="0" labelOnly="1" outline="0" axis="axisCol" fieldPosition="0"/>
    </format>
    <format dxfId="1036">
      <pivotArea type="topRight" dataOnly="0" labelOnly="1" outline="0" fieldPosition="0"/>
    </format>
    <format dxfId="1035">
      <pivotArea field="24" type="button" dataOnly="0" labelOnly="1" outline="0"/>
    </format>
    <format dxfId="1034">
      <pivotArea field="24" type="button" dataOnly="0" labelOnly="1" outline="0"/>
    </format>
    <format dxfId="1033">
      <pivotArea field="8" type="button" dataOnly="0" labelOnly="1" outline="0" axis="axisRow" fieldPosition="0"/>
    </format>
    <format dxfId="1032">
      <pivotArea field="8" type="button" dataOnly="0" labelOnly="1" outline="0" axis="axisRow" fieldPosition="0"/>
    </format>
    <format dxfId="1031">
      <pivotArea field="10" type="button" dataOnly="0" labelOnly="1" outline="0"/>
    </format>
    <format dxfId="1030">
      <pivotArea field="10" type="button" dataOnly="0" labelOnly="1" outline="0"/>
    </format>
    <format dxfId="1029">
      <pivotArea field="10" type="button" dataOnly="0" labelOnly="1" outline="0"/>
    </format>
    <format dxfId="1028">
      <pivotArea dataOnly="0" labelOnly="1" fieldPosition="0">
        <references count="1">
          <reference field="7" count="0"/>
        </references>
      </pivotArea>
    </format>
    <format dxfId="1027">
      <pivotArea dataOnly="0" labelOnly="1" grandCol="1" outline="0" fieldPosition="0"/>
    </format>
    <format dxfId="1026">
      <pivotArea field="17" type="button" dataOnly="0" labelOnly="1" outline="0"/>
    </format>
    <format dxfId="1025">
      <pivotArea field="17" type="button" dataOnly="0" labelOnly="1" outline="0"/>
    </format>
    <format dxfId="1024">
      <pivotArea field="14" type="button" dataOnly="0" labelOnly="1" outline="0"/>
    </format>
    <format dxfId="1023">
      <pivotArea field="14" type="button" dataOnly="0" labelOnly="1" outline="0"/>
    </format>
    <format dxfId="1022">
      <pivotArea field="21" type="button" dataOnly="0" labelOnly="1" outline="0"/>
    </format>
    <format dxfId="1021">
      <pivotArea dataOnly="0" labelOnly="1" fieldPosition="0">
        <references count="1">
          <reference field="7" count="0"/>
        </references>
      </pivotArea>
    </format>
    <format dxfId="1020">
      <pivotArea field="21" type="button" dataOnly="0" labelOnly="1" outline="0"/>
    </format>
    <format dxfId="1019">
      <pivotArea dataOnly="0" labelOnly="1" fieldPosition="0">
        <references count="1">
          <reference field="7" count="0"/>
        </references>
      </pivotArea>
    </format>
    <format dxfId="1018">
      <pivotArea field="3" type="button" dataOnly="0" labelOnly="1" outline="0" axis="axisPage" fieldPosition="0"/>
    </format>
    <format dxfId="1017">
      <pivotArea field="3" type="button" dataOnly="0" labelOnly="1" outline="0" axis="axisPage" fieldPosition="0"/>
    </format>
    <format dxfId="1016">
      <pivotArea field="24" type="button" dataOnly="0" labelOnly="1" outline="0"/>
    </format>
    <format dxfId="1015">
      <pivotArea field="12" type="button" dataOnly="0" labelOnly="1" outline="0"/>
    </format>
    <format dxfId="1014">
      <pivotArea dataOnly="0" labelOnly="1" outline="0" fieldPosition="0">
        <references count="1">
          <reference field="7" count="0"/>
        </references>
      </pivotArea>
    </format>
    <format dxfId="1013">
      <pivotArea dataOnly="0" labelOnly="1" grandCol="1" outline="0" fieldPosition="0"/>
    </format>
    <format dxfId="1012">
      <pivotArea field="12" type="button" dataOnly="0" labelOnly="1" outline="0"/>
    </format>
    <format dxfId="1011">
      <pivotArea field="8" type="button" dataOnly="0" labelOnly="1" outline="0" axis="axisRow" fieldPosition="0"/>
    </format>
    <format dxfId="1010">
      <pivotArea dataOnly="0" labelOnly="1" outline="0" fieldPosition="0">
        <references count="1">
          <reference field="7" count="0"/>
        </references>
      </pivotArea>
    </format>
    <format dxfId="1009">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8.xml><?xml version="1.0" encoding="utf-8"?>
<pivotTableDefinition xmlns="http://schemas.openxmlformats.org/spreadsheetml/2006/main" xmlns:mc="http://schemas.openxmlformats.org/markup-compatibility/2006" xmlns:xr="http://schemas.microsoft.com/office/spreadsheetml/2014/revision" mc:Ignorable="xr" xr:uid="{2E8399C3-F071-40EA-90A6-E8EB03DCE11C}" name="PivotTable21"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280:H285"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axis="axisRow"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8"/>
  </rowFields>
  <rowItems count="4">
    <i>
      <x v="1"/>
    </i>
    <i>
      <x v="2"/>
    </i>
    <i>
      <x v="3"/>
    </i>
    <i t="grand">
      <x/>
    </i>
  </rowItems>
  <colFields count="1">
    <field x="7"/>
  </colFields>
  <colItems count="3">
    <i>
      <x/>
    </i>
    <i>
      <x v="1"/>
    </i>
    <i t="grand">
      <x/>
    </i>
  </colItems>
  <pageFields count="1">
    <pageField fld="3" item="2" hier="-1"/>
  </pageFields>
  <dataFields count="1">
    <dataField name="Count of JENIS KELAMIN" fld="7" subtotal="count" baseField="0" baseItem="0"/>
  </dataFields>
  <formats count="30">
    <format dxfId="1068">
      <pivotArea outline="0" collapsedLevelsAreSubtotals="1" fieldPosition="0"/>
    </format>
    <format dxfId="1067">
      <pivotArea field="7" type="button" dataOnly="0" labelOnly="1" outline="0" axis="axisCol" fieldPosition="0"/>
    </format>
    <format dxfId="1066">
      <pivotArea type="topRight" dataOnly="0" labelOnly="1" outline="0" fieldPosition="0"/>
    </format>
    <format dxfId="1065">
      <pivotArea field="24" type="button" dataOnly="0" labelOnly="1" outline="0"/>
    </format>
    <format dxfId="1064">
      <pivotArea field="24" type="button" dataOnly="0" labelOnly="1" outline="0"/>
    </format>
    <format dxfId="1063">
      <pivotArea field="8" type="button" dataOnly="0" labelOnly="1" outline="0" axis="axisRow" fieldPosition="0"/>
    </format>
    <format dxfId="1062">
      <pivotArea field="8" type="button" dataOnly="0" labelOnly="1" outline="0" axis="axisRow" fieldPosition="0"/>
    </format>
    <format dxfId="1061">
      <pivotArea field="10" type="button" dataOnly="0" labelOnly="1" outline="0"/>
    </format>
    <format dxfId="1060">
      <pivotArea field="10" type="button" dataOnly="0" labelOnly="1" outline="0"/>
    </format>
    <format dxfId="1059">
      <pivotArea field="10" type="button" dataOnly="0" labelOnly="1" outline="0"/>
    </format>
    <format dxfId="1058">
      <pivotArea dataOnly="0" labelOnly="1" fieldPosition="0">
        <references count="1">
          <reference field="7" count="0"/>
        </references>
      </pivotArea>
    </format>
    <format dxfId="1057">
      <pivotArea dataOnly="0" labelOnly="1" grandCol="1" outline="0" fieldPosition="0"/>
    </format>
    <format dxfId="1056">
      <pivotArea field="17" type="button" dataOnly="0" labelOnly="1" outline="0"/>
    </format>
    <format dxfId="1055">
      <pivotArea field="17" type="button" dataOnly="0" labelOnly="1" outline="0"/>
    </format>
    <format dxfId="1054">
      <pivotArea field="14" type="button" dataOnly="0" labelOnly="1" outline="0"/>
    </format>
    <format dxfId="1053">
      <pivotArea field="14" type="button" dataOnly="0" labelOnly="1" outline="0"/>
    </format>
    <format dxfId="1052">
      <pivotArea field="21" type="button" dataOnly="0" labelOnly="1" outline="0"/>
    </format>
    <format dxfId="1051">
      <pivotArea dataOnly="0" labelOnly="1" fieldPosition="0">
        <references count="1">
          <reference field="7" count="0"/>
        </references>
      </pivotArea>
    </format>
    <format dxfId="1050">
      <pivotArea field="21" type="button" dataOnly="0" labelOnly="1" outline="0"/>
    </format>
    <format dxfId="1049">
      <pivotArea dataOnly="0" labelOnly="1" fieldPosition="0">
        <references count="1">
          <reference field="7" count="0"/>
        </references>
      </pivotArea>
    </format>
    <format dxfId="1048">
      <pivotArea field="3" type="button" dataOnly="0" labelOnly="1" outline="0" axis="axisPage" fieldPosition="0"/>
    </format>
    <format dxfId="1047">
      <pivotArea field="3" type="button" dataOnly="0" labelOnly="1" outline="0" axis="axisPage" fieldPosition="0"/>
    </format>
    <format dxfId="1046">
      <pivotArea field="24" type="button" dataOnly="0" labelOnly="1" outline="0"/>
    </format>
    <format dxfId="1045">
      <pivotArea field="12" type="button" dataOnly="0" labelOnly="1" outline="0"/>
    </format>
    <format dxfId="1044">
      <pivotArea dataOnly="0" labelOnly="1" outline="0" fieldPosition="0">
        <references count="1">
          <reference field="7" count="0"/>
        </references>
      </pivotArea>
    </format>
    <format dxfId="1043">
      <pivotArea dataOnly="0" labelOnly="1" grandCol="1" outline="0" fieldPosition="0"/>
    </format>
    <format dxfId="1042">
      <pivotArea field="12" type="button" dataOnly="0" labelOnly="1" outline="0"/>
    </format>
    <format dxfId="1041">
      <pivotArea field="8" type="button" dataOnly="0" labelOnly="1" outline="0" axis="axisRow" fieldPosition="0"/>
    </format>
    <format dxfId="1040">
      <pivotArea dataOnly="0" labelOnly="1" outline="0" fieldPosition="0">
        <references count="1">
          <reference field="7" count="0"/>
        </references>
      </pivotArea>
    </format>
    <format dxfId="1039">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9.xml><?xml version="1.0" encoding="utf-8"?>
<pivotTableDefinition xmlns="http://schemas.openxmlformats.org/spreadsheetml/2006/main" xmlns:mc="http://schemas.openxmlformats.org/markup-compatibility/2006" xmlns:xr="http://schemas.microsoft.com/office/spreadsheetml/2014/revision" mc:Ignorable="xr" xr:uid="{F4A927F0-D2C2-4DB2-9ED7-466C53D60C1F}" name="PivotTable31"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TINGKAT PENDIDIKAN">
  <location ref="E414:H421" firstHeaderRow="1" firstDataRow="2" firstDataCol="1" rowPageCount="1" colPageCount="1"/>
  <pivotFields count="29">
    <pivotField showAll="0"/>
    <pivotField showAll="0"/>
    <pivotField showAll="0"/>
    <pivotField axis="axisPage" showAll="0">
      <items count="6">
        <item x="0"/>
        <item x="4"/>
        <item x="3"/>
        <item x="2"/>
        <item x="1"/>
        <item t="default"/>
      </items>
    </pivotField>
    <pivotField showAll="0"/>
    <pivotField numFmtId="164" showAll="0"/>
    <pivotField numFmtId="1" showAll="0"/>
    <pivotField axis="axisCol" dataField="1" showAll="0">
      <items count="3">
        <item x="0"/>
        <item x="1"/>
        <item t="default"/>
      </items>
    </pivotField>
    <pivotField numFmtId="1" showAll="0">
      <items count="6">
        <item x="0"/>
        <item x="1"/>
        <item x="2"/>
        <item x="3"/>
        <item x="4"/>
        <item t="default"/>
      </items>
    </pivotField>
    <pivotField showAll="0">
      <items count="11">
        <item x="8"/>
        <item x="9"/>
        <item x="7"/>
        <item x="6"/>
        <item x="5"/>
        <item x="4"/>
        <item x="3"/>
        <item x="2"/>
        <item x="1"/>
        <item x="0"/>
        <item t="default"/>
      </items>
    </pivotField>
    <pivotField showAll="0">
      <items count="15">
        <item x="2"/>
        <item x="3"/>
        <item x="4"/>
        <item x="5"/>
        <item m="1" x="11"/>
        <item x="1"/>
        <item m="1" x="10"/>
        <item m="1" x="13"/>
        <item m="1" x="12"/>
        <item x="7"/>
        <item x="8"/>
        <item x="9"/>
        <item x="0"/>
        <item x="6"/>
        <item t="default"/>
      </items>
    </pivotField>
    <pivotField showAll="0">
      <items count="15">
        <item x="0"/>
        <item x="1"/>
        <item x="2"/>
        <item x="3"/>
        <item x="4"/>
        <item x="5"/>
        <item x="6"/>
        <item x="7"/>
        <item x="8"/>
        <item x="9"/>
        <item x="10"/>
        <item x="11"/>
        <item x="12"/>
        <item x="13"/>
        <item t="default"/>
      </items>
    </pivotField>
    <pivotField showAll="0">
      <items count="20">
        <item x="4"/>
        <item x="13"/>
        <item x="8"/>
        <item x="11"/>
        <item x="16"/>
        <item x="5"/>
        <item x="14"/>
        <item x="7"/>
        <item x="12"/>
        <item x="6"/>
        <item x="2"/>
        <item x="3"/>
        <item x="0"/>
        <item x="9"/>
        <item x="10"/>
        <item x="18"/>
        <item x="1"/>
        <item x="17"/>
        <item x="15"/>
        <item t="default"/>
      </items>
    </pivotField>
    <pivotField showAll="0"/>
    <pivotField axis="axisRow" showAll="0">
      <items count="3">
        <item x="0"/>
        <item x="1"/>
        <item t="default"/>
      </items>
    </pivotField>
    <pivotField axis="axisRow" showAll="0">
      <items count="6">
        <item x="2"/>
        <item x="3"/>
        <item x="4"/>
        <item x="1"/>
        <item x="0"/>
        <item t="default"/>
      </items>
    </pivotField>
    <pivotField showAll="0"/>
    <pivotField showAll="0">
      <items count="11">
        <item x="0"/>
        <item x="1"/>
        <item x="2"/>
        <item x="3"/>
        <item x="4"/>
        <item x="5"/>
        <item x="6"/>
        <item x="7"/>
        <item x="8"/>
        <item x="9"/>
        <item t="default"/>
      </items>
    </pivotField>
    <pivotField showAll="0"/>
    <pivotField showAll="0"/>
    <pivotField showAll="0"/>
    <pivotField showAll="0">
      <items count="5">
        <item x="0"/>
        <item x="1"/>
        <item x="2"/>
        <item x="3"/>
        <item t="default"/>
      </items>
    </pivotField>
    <pivotField showAll="0"/>
    <pivotField numFmtId="1" showAll="0"/>
    <pivotField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2">
    <field x="14"/>
    <field x="15"/>
  </rowFields>
  <rowItems count="6">
    <i>
      <x/>
    </i>
    <i r="1">
      <x/>
    </i>
    <i>
      <x v="1"/>
    </i>
    <i r="1">
      <x v="1"/>
    </i>
    <i r="1">
      <x v="3"/>
    </i>
    <i t="grand">
      <x/>
    </i>
  </rowItems>
  <colFields count="1">
    <field x="7"/>
  </colFields>
  <colItems count="3">
    <i>
      <x/>
    </i>
    <i>
      <x v="1"/>
    </i>
    <i t="grand">
      <x/>
    </i>
  </colItems>
  <pageFields count="1">
    <pageField fld="3" item="4" hier="-1"/>
  </pageFields>
  <dataFields count="1">
    <dataField name="Count of JENIS KELAMIN" fld="7" subtotal="count" baseField="0" baseItem="0"/>
  </dataFields>
  <formats count="31">
    <format dxfId="1099">
      <pivotArea outline="0" collapsedLevelsAreSubtotals="1" fieldPosition="0"/>
    </format>
    <format dxfId="1098">
      <pivotArea field="7" type="button" dataOnly="0" labelOnly="1" outline="0" axis="axisCol" fieldPosition="0"/>
    </format>
    <format dxfId="1097">
      <pivotArea type="topRight" dataOnly="0" labelOnly="1" outline="0" fieldPosition="0"/>
    </format>
    <format dxfId="1096">
      <pivotArea field="24" type="button" dataOnly="0" labelOnly="1" outline="0"/>
    </format>
    <format dxfId="1095">
      <pivotArea field="24" type="button" dataOnly="0" labelOnly="1" outline="0"/>
    </format>
    <format dxfId="1094">
      <pivotArea field="8" type="button" dataOnly="0" labelOnly="1" outline="0"/>
    </format>
    <format dxfId="1093">
      <pivotArea field="8" type="button" dataOnly="0" labelOnly="1" outline="0"/>
    </format>
    <format dxfId="1092">
      <pivotArea field="10" type="button" dataOnly="0" labelOnly="1" outline="0"/>
    </format>
    <format dxfId="1091">
      <pivotArea field="10" type="button" dataOnly="0" labelOnly="1" outline="0"/>
    </format>
    <format dxfId="1090">
      <pivotArea field="10" type="button" dataOnly="0" labelOnly="1" outline="0"/>
    </format>
    <format dxfId="1089">
      <pivotArea dataOnly="0" labelOnly="1" fieldPosition="0">
        <references count="1">
          <reference field="7" count="0"/>
        </references>
      </pivotArea>
    </format>
    <format dxfId="1088">
      <pivotArea dataOnly="0" labelOnly="1" grandCol="1" outline="0" fieldPosition="0"/>
    </format>
    <format dxfId="1087">
      <pivotArea field="17" type="button" dataOnly="0" labelOnly="1" outline="0"/>
    </format>
    <format dxfId="1086">
      <pivotArea field="17" type="button" dataOnly="0" labelOnly="1" outline="0"/>
    </format>
    <format dxfId="1085">
      <pivotArea field="14" type="button" dataOnly="0" labelOnly="1" outline="0" axis="axisRow" fieldPosition="0"/>
    </format>
    <format dxfId="1084">
      <pivotArea field="14" type="button" dataOnly="0" labelOnly="1" outline="0" axis="axisRow" fieldPosition="0"/>
    </format>
    <format dxfId="1083">
      <pivotArea field="21" type="button" dataOnly="0" labelOnly="1" outline="0"/>
    </format>
    <format dxfId="1082">
      <pivotArea dataOnly="0" labelOnly="1" fieldPosition="0">
        <references count="1">
          <reference field="7" count="0"/>
        </references>
      </pivotArea>
    </format>
    <format dxfId="1081">
      <pivotArea field="21" type="button" dataOnly="0" labelOnly="1" outline="0"/>
    </format>
    <format dxfId="1080">
      <pivotArea dataOnly="0" labelOnly="1" fieldPosition="0">
        <references count="1">
          <reference field="7" count="0"/>
        </references>
      </pivotArea>
    </format>
    <format dxfId="1079">
      <pivotArea field="3" type="button" dataOnly="0" labelOnly="1" outline="0" axis="axisPage" fieldPosition="0"/>
    </format>
    <format dxfId="1078">
      <pivotArea field="3" type="button" dataOnly="0" labelOnly="1" outline="0" axis="axisPage" fieldPosition="0"/>
    </format>
    <format dxfId="1077">
      <pivotArea field="24" type="button" dataOnly="0" labelOnly="1" outline="0"/>
    </format>
    <format dxfId="1076">
      <pivotArea field="12" type="button" dataOnly="0" labelOnly="1" outline="0"/>
    </format>
    <format dxfId="1075">
      <pivotArea dataOnly="0" labelOnly="1" outline="0" fieldPosition="0">
        <references count="1">
          <reference field="7" count="0"/>
        </references>
      </pivotArea>
    </format>
    <format dxfId="1074">
      <pivotArea dataOnly="0" labelOnly="1" grandCol="1" outline="0" fieldPosition="0"/>
    </format>
    <format dxfId="1073">
      <pivotArea field="12" type="button" dataOnly="0" labelOnly="1" outline="0"/>
    </format>
    <format dxfId="1072">
      <pivotArea field="15" type="button" dataOnly="0" labelOnly="1" outline="0" axis="axisRow" fieldPosition="1"/>
    </format>
    <format dxfId="1071">
      <pivotArea dataOnly="0" labelOnly="1" outline="0" fieldPosition="0">
        <references count="1">
          <reference field="7" count="0"/>
        </references>
      </pivotArea>
    </format>
    <format dxfId="1070">
      <pivotArea dataOnly="0" labelOnly="1" grandCol="1" outline="0" fieldPosition="0"/>
    </format>
    <format dxfId="1069">
      <pivotArea field="15" type="button" dataOnly="0" labelOnly="1" outline="0" axis="axisRow" fieldPosition="1"/>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77C29BC-1E72-4602-8D57-F416BD4D685B}" name="PivotTable1"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PEGAWAI APARATUR SIPIL NEGARA">
  <location ref="D18:G23" firstHeaderRow="1" firstDataRow="1" firstDataCol="3"/>
  <pivotFields count="29">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numFmtId="164" outline="0" showAll="0" defaultSubtotal="0"/>
    <pivotField compact="0" numFmtId="1" outline="0" showAll="0" defaultSubtotal="0"/>
    <pivotField axis="axisRow" dataField="1" compact="0" outline="0" showAll="0" defaultSubtotal="0">
      <items count="2">
        <item x="0"/>
        <item x="1"/>
      </items>
    </pivotField>
    <pivotField compact="0" numFmtId="1" outline="0" showAll="0" defaultSubtotal="0"/>
    <pivotField compact="0" outline="0" subtotalTop="0" showAll="0" defaultSubtotal="0"/>
    <pivotField compact="0" outline="0" showAll="0" defaultSubtotal="0"/>
    <pivotField compact="0" outline="0" showAll="0" defaultSubtotal="0">
      <items count="14">
        <item x="0"/>
        <item x="1"/>
        <item x="2"/>
        <item x="3"/>
        <item x="4"/>
        <item x="5"/>
        <item x="6"/>
        <item x="7"/>
        <item x="8"/>
        <item x="9"/>
        <item x="10"/>
        <item x="11"/>
        <item x="12"/>
        <item x="13"/>
      </items>
    </pivotField>
    <pivotField compact="0" outline="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axis="axisRow" compact="0" numFmtId="1" outline="0" subtotalTop="0" showAll="0" defaultSubtotal="0">
      <items count="2">
        <item x="0"/>
        <item x="1"/>
      </items>
    </pivotField>
    <pivotField axis="axisRow"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3">
    <field x="23"/>
    <field x="24"/>
    <field x="7"/>
  </rowFields>
  <rowItems count="5">
    <i>
      <x/>
      <x/>
      <x/>
    </i>
    <i r="2">
      <x v="1"/>
    </i>
    <i>
      <x v="1"/>
      <x v="1"/>
      <x/>
    </i>
    <i r="2">
      <x v="1"/>
    </i>
    <i t="grand">
      <x/>
    </i>
  </rowItems>
  <colItems count="1">
    <i/>
  </colItems>
  <dataFields count="1">
    <dataField name="PERSEN" fld="7" subtotal="count" showDataAs="percentOfCol" baseField="0" baseItem="0" numFmtId="10"/>
  </dataFields>
  <formats count="41">
    <format dxfId="163">
      <pivotArea outline="0" collapsedLevelsAreSubtotals="1" fieldPosition="0"/>
    </format>
    <format dxfId="162">
      <pivotArea type="topRight" dataOnly="0" labelOnly="1" outline="0" fieldPosition="0"/>
    </format>
    <format dxfId="161">
      <pivotArea collapsedLevelsAreSubtotals="1" fieldPosition="0">
        <references count="1">
          <reference field="24" count="1">
            <x v="1"/>
          </reference>
        </references>
      </pivotArea>
    </format>
    <format dxfId="160">
      <pivotArea dataOnly="0" labelOnly="1" fieldPosition="0">
        <references count="1">
          <reference field="24" count="1">
            <x v="1"/>
          </reference>
        </references>
      </pivotArea>
    </format>
    <format dxfId="159">
      <pivotArea collapsedLevelsAreSubtotals="1" fieldPosition="0">
        <references count="1">
          <reference field="24" count="1">
            <x v="1"/>
          </reference>
        </references>
      </pivotArea>
    </format>
    <format dxfId="158">
      <pivotArea dataOnly="0" labelOnly="1" fieldPosition="0">
        <references count="1">
          <reference field="24" count="1">
            <x v="1"/>
          </reference>
        </references>
      </pivotArea>
    </format>
    <format dxfId="157">
      <pivotArea dataOnly="0" labelOnly="1" fieldPosition="0">
        <references count="1">
          <reference field="7" count="0"/>
        </references>
      </pivotArea>
    </format>
    <format dxfId="156">
      <pivotArea dataOnly="0" labelOnly="1" grandCol="1" outline="0" fieldPosition="0"/>
    </format>
    <format dxfId="155">
      <pivotArea dataOnly="0" labelOnly="1" fieldPosition="0">
        <references count="1">
          <reference field="7" count="0"/>
        </references>
      </pivotArea>
    </format>
    <format dxfId="154">
      <pivotArea dataOnly="0" labelOnly="1" grandCol="1" outline="0" fieldPosition="0"/>
    </format>
    <format dxfId="153">
      <pivotArea dataOnly="0" labelOnly="1" fieldPosition="0">
        <references count="1">
          <reference field="7" count="0"/>
        </references>
      </pivotArea>
    </format>
    <format dxfId="152">
      <pivotArea dataOnly="0" labelOnly="1" grandCol="1" outline="0" fieldPosition="0"/>
    </format>
    <format dxfId="151">
      <pivotArea outline="0" fieldPosition="0">
        <references count="1">
          <reference field="4294967294" count="1">
            <x v="0"/>
          </reference>
        </references>
      </pivotArea>
    </format>
    <format dxfId="150">
      <pivotArea field="24" type="button" dataOnly="0" labelOnly="1" outline="0" axis="axisRow" fieldPosition="1"/>
    </format>
    <format dxfId="149">
      <pivotArea field="7" type="button" dataOnly="0" labelOnly="1" outline="0" axis="axisRow" fieldPosition="2"/>
    </format>
    <format dxfId="148">
      <pivotArea dataOnly="0" labelOnly="1" outline="0" axis="axisValues" fieldPosition="0"/>
    </format>
    <format dxfId="147">
      <pivotArea dataOnly="0" labelOnly="1" outline="0" fieldPosition="0">
        <references count="1">
          <reference field="24" count="0"/>
        </references>
      </pivotArea>
    </format>
    <format dxfId="146">
      <pivotArea outline="0" fieldPosition="0">
        <references count="2">
          <reference field="7" count="0" selected="0"/>
          <reference field="24" count="0" selected="0"/>
        </references>
      </pivotArea>
    </format>
    <format dxfId="145">
      <pivotArea dataOnly="0" labelOnly="1" outline="0" fieldPosition="0">
        <references count="1">
          <reference field="23" count="0"/>
        </references>
      </pivotArea>
    </format>
    <format dxfId="144">
      <pivotArea dataOnly="0" labelOnly="1" outline="0" fieldPosition="0">
        <references count="1">
          <reference field="23" count="0"/>
        </references>
      </pivotArea>
    </format>
    <format dxfId="143">
      <pivotArea field="23" type="button" dataOnly="0" labelOnly="1" outline="0" axis="axisRow" fieldPosition="0"/>
    </format>
    <format dxfId="142">
      <pivotArea field="24" type="button" dataOnly="0" labelOnly="1" outline="0" axis="axisRow" fieldPosition="1"/>
    </format>
    <format dxfId="141">
      <pivotArea field="7" type="button" dataOnly="0" labelOnly="1" outline="0" axis="axisRow" fieldPosition="2"/>
    </format>
    <format dxfId="140">
      <pivotArea dataOnly="0" labelOnly="1" outline="0" axis="axisValues" fieldPosition="0"/>
    </format>
    <format dxfId="139">
      <pivotArea field="23" type="button" dataOnly="0" labelOnly="1" outline="0" axis="axisRow" fieldPosition="0"/>
    </format>
    <format dxfId="138">
      <pivotArea field="24" type="button" dataOnly="0" labelOnly="1" outline="0" axis="axisRow" fieldPosition="1"/>
    </format>
    <format dxfId="137">
      <pivotArea field="7" type="button" dataOnly="0" labelOnly="1" outline="0" axis="axisRow" fieldPosition="2"/>
    </format>
    <format dxfId="136">
      <pivotArea dataOnly="0" labelOnly="1" outline="0" axis="axisValues" fieldPosition="0"/>
    </format>
    <format dxfId="135">
      <pivotArea outline="0" fieldPosition="0">
        <references count="3">
          <reference field="7" count="0" selected="0"/>
          <reference field="23" count="1" selected="0">
            <x v="0"/>
          </reference>
          <reference field="24" count="1" selected="0">
            <x v="0"/>
          </reference>
        </references>
      </pivotArea>
    </format>
    <format dxfId="134">
      <pivotArea dataOnly="0" labelOnly="1" outline="0" fieldPosition="0">
        <references count="1">
          <reference field="23" count="1">
            <x v="0"/>
          </reference>
        </references>
      </pivotArea>
    </format>
    <format dxfId="133">
      <pivotArea dataOnly="0" labelOnly="1" outline="0" fieldPosition="0">
        <references count="2">
          <reference field="23" count="1" selected="0">
            <x v="0"/>
          </reference>
          <reference field="24" count="1">
            <x v="0"/>
          </reference>
        </references>
      </pivotArea>
    </format>
    <format dxfId="132">
      <pivotArea dataOnly="0" labelOnly="1" outline="0" fieldPosition="0">
        <references count="3">
          <reference field="7" count="0"/>
          <reference field="23" count="1" selected="0">
            <x v="0"/>
          </reference>
          <reference field="24" count="1" selected="0">
            <x v="0"/>
          </reference>
        </references>
      </pivotArea>
    </format>
    <format dxfId="131">
      <pivotArea outline="0" fieldPosition="0">
        <references count="3">
          <reference field="7" count="0" selected="0"/>
          <reference field="23" count="1" selected="0">
            <x v="1"/>
          </reference>
          <reference field="24" count="1" selected="0">
            <x v="1"/>
          </reference>
        </references>
      </pivotArea>
    </format>
    <format dxfId="130">
      <pivotArea dataOnly="0" labelOnly="1" outline="0" fieldPosition="0">
        <references count="1">
          <reference field="23" count="1">
            <x v="1"/>
          </reference>
        </references>
      </pivotArea>
    </format>
    <format dxfId="129">
      <pivotArea dataOnly="0" labelOnly="1" outline="0" fieldPosition="0">
        <references count="2">
          <reference field="23" count="1" selected="0">
            <x v="1"/>
          </reference>
          <reference field="24" count="1">
            <x v="1"/>
          </reference>
        </references>
      </pivotArea>
    </format>
    <format dxfId="128">
      <pivotArea dataOnly="0" labelOnly="1" outline="0" fieldPosition="0">
        <references count="3">
          <reference field="7" count="0"/>
          <reference field="23" count="1" selected="0">
            <x v="1"/>
          </reference>
          <reference field="24" count="1" selected="0">
            <x v="1"/>
          </reference>
        </references>
      </pivotArea>
    </format>
    <format dxfId="127">
      <pivotArea dataOnly="0" labelOnly="1" outline="0" fieldPosition="0">
        <references count="1">
          <reference field="23" count="0"/>
        </references>
      </pivotArea>
    </format>
    <format dxfId="126">
      <pivotArea outline="0" fieldPosition="0">
        <references count="3">
          <reference field="7" count="0" selected="0"/>
          <reference field="23" count="0" selected="0"/>
          <reference field="24" count="0" selected="0"/>
        </references>
      </pivotArea>
    </format>
    <format dxfId="125">
      <pivotArea dataOnly="0" labelOnly="1" outline="0" fieldPosition="0">
        <references count="3">
          <reference field="7" count="0"/>
          <reference field="23" count="1" selected="0">
            <x v="0"/>
          </reference>
          <reference field="24" count="1" selected="0">
            <x v="0"/>
          </reference>
        </references>
      </pivotArea>
    </format>
    <format dxfId="124">
      <pivotArea dataOnly="0" labelOnly="1" outline="0" fieldPosition="0">
        <references count="3">
          <reference field="7" count="0"/>
          <reference field="23" count="1" selected="0">
            <x v="1"/>
          </reference>
          <reference field="24" count="1" selected="0">
            <x v="1"/>
          </reference>
        </references>
      </pivotArea>
    </format>
    <format dxfId="123">
      <pivotArea dataOnly="0" grandRow="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0.xml><?xml version="1.0" encoding="utf-8"?>
<pivotTableDefinition xmlns="http://schemas.openxmlformats.org/spreadsheetml/2006/main" xmlns:mc="http://schemas.openxmlformats.org/markup-compatibility/2006" xmlns:xr="http://schemas.microsoft.com/office/spreadsheetml/2014/revision" mc:Ignorable="xr" xr:uid="{ECB118DA-B85B-44E9-B4F5-691FD6C8F32B}" name="PivotTable11" cacheId="0" applyNumberFormats="0" applyBorderFormats="0" applyFontFormats="0" applyPatternFormats="0" applyAlignmentFormats="0" applyWidthHeightFormats="1" dataCaption="Values" updatedVersion="7" minRefreshableVersion="3" useAutoFormatting="1" itemPrintTitles="1" createdVersion="7" indent="0" compact="0" compactData="0" multipleFieldFilters="0">
  <location ref="C36:N51" firstHeaderRow="1" firstDataRow="2" firstDataCol="2" rowPageCount="1" colPageCount="1"/>
  <pivotFields count="29">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numFmtId="164" outline="0" showAll="0" defaultSubtotal="0"/>
    <pivotField compact="0" numFmtId="1" outline="0" showAll="0" defaultSubtotal="0"/>
    <pivotField dataField="1" compact="0" outline="0" showAll="0" defaultSubtotal="0"/>
    <pivotField compact="0" numFmtId="1" outline="0" showAll="0" defaultSubtotal="0"/>
    <pivotField axis="axisCol" compact="0" outline="0" showAll="0" defaultSubtotal="0">
      <items count="10">
        <item x="1"/>
        <item x="2"/>
        <item x="3"/>
        <item x="4"/>
        <item x="5"/>
        <item x="6"/>
        <item x="7"/>
        <item x="8"/>
        <item x="9"/>
        <item x="0"/>
      </items>
    </pivotField>
    <pivotField compact="0" outline="0" showAll="0" defaultSubtotal="0"/>
    <pivotField compact="0" outline="0" showAll="0" defaultSubtotal="0">
      <items count="14">
        <item x="0"/>
        <item x="1"/>
        <item x="2"/>
        <item x="3"/>
        <item x="4"/>
        <item x="5"/>
        <item x="6"/>
        <item x="7"/>
        <item x="8"/>
        <item x="9"/>
        <item x="10"/>
        <item x="11"/>
        <item x="12"/>
        <item x="13"/>
      </items>
    </pivotField>
    <pivotField axis="axisRow" compact="0" outline="0" showAll="0" defaultSubtotal="0">
      <items count="19">
        <item x="1"/>
        <item x="17"/>
        <item x="8"/>
        <item x="11"/>
        <item x="16"/>
        <item x="4"/>
        <item x="13"/>
        <item x="7"/>
        <item x="12"/>
        <item x="5"/>
        <item x="14"/>
        <item x="6"/>
        <item x="2"/>
        <item x="3"/>
        <item x="0"/>
        <item x="9"/>
        <item x="10"/>
        <item x="15"/>
        <item x="18"/>
      </items>
    </pivotField>
    <pivotField compact="0" outline="0" showAll="0" defaultSubtotal="0"/>
    <pivotField axis="axisPage" compact="0" outline="0" multipleItemSelectionAllowed="1" showAll="0" defaultSubtotal="0">
      <items count="2">
        <item h="1" x="0"/>
        <item x="1"/>
      </items>
    </pivotField>
    <pivotField axis="axisRow" compact="0" outline="0" showAll="0" defaultSubtotal="0">
      <items count="5">
        <item x="0"/>
        <item x="2"/>
        <item x="3"/>
        <item x="1"/>
        <item x="4"/>
      </items>
    </pivotField>
    <pivotField compact="0" outline="0" showAll="0" defaultSubtotal="0">
      <items count="4">
        <item x="0"/>
        <item x="2"/>
        <item x="3"/>
        <item x="1"/>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numFmtId="1" outline="0" showAll="0" defaultSubtotal="0"/>
    <pivotField compact="0" outline="0" showAll="0" defaultSubtotal="0"/>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2">
    <field x="15"/>
    <field x="12"/>
  </rowFields>
  <rowItems count="14">
    <i>
      <x v="2"/>
      <x v="2"/>
    </i>
    <i r="1">
      <x v="3"/>
    </i>
    <i r="1">
      <x v="4"/>
    </i>
    <i r="1">
      <x v="5"/>
    </i>
    <i r="1">
      <x v="6"/>
    </i>
    <i r="1">
      <x v="7"/>
    </i>
    <i r="1">
      <x v="8"/>
    </i>
    <i r="1">
      <x v="9"/>
    </i>
    <i r="1">
      <x v="10"/>
    </i>
    <i>
      <x v="3"/>
      <x/>
    </i>
    <i r="1">
      <x v="1"/>
    </i>
    <i r="1">
      <x v="17"/>
    </i>
    <i r="1">
      <x v="18"/>
    </i>
    <i t="grand">
      <x/>
    </i>
  </rowItems>
  <colFields count="1">
    <field x="9"/>
  </colFields>
  <colItems count="10">
    <i>
      <x/>
    </i>
    <i>
      <x v="1"/>
    </i>
    <i>
      <x v="2"/>
    </i>
    <i>
      <x v="3"/>
    </i>
    <i>
      <x v="4"/>
    </i>
    <i>
      <x v="5"/>
    </i>
    <i>
      <x v="6"/>
    </i>
    <i>
      <x v="7"/>
    </i>
    <i>
      <x v="8"/>
    </i>
    <i t="grand">
      <x/>
    </i>
  </colItems>
  <pageFields count="1">
    <pageField fld="14" hier="-1"/>
  </pageFields>
  <dataFields count="1">
    <dataField name="Count of JENIS KELAMIN" fld="7" subtotal="count" baseField="0" baseItem="0"/>
  </dataFields>
  <formats count="5">
    <format dxfId="23">
      <pivotArea outline="0" collapsedLevelsAreSubtotals="1" fieldPosition="0"/>
    </format>
    <format dxfId="22">
      <pivotArea field="14" type="button" dataOnly="0" labelOnly="1" outline="0" axis="axisPage" fieldPosition="0"/>
    </format>
    <format dxfId="21">
      <pivotArea field="15" type="button" dataOnly="0" labelOnly="1" outline="0" axis="axisRow" fieldPosition="0"/>
    </format>
    <format dxfId="20">
      <pivotArea field="16" type="button" dataOnly="0" labelOnly="1" outline="0"/>
    </format>
    <format dxfId="19">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1.xml><?xml version="1.0" encoding="utf-8"?>
<pivotTableDefinition xmlns="http://schemas.openxmlformats.org/spreadsheetml/2006/main" xmlns:mc="http://schemas.openxmlformats.org/markup-compatibility/2006" xmlns:xr="http://schemas.microsoft.com/office/spreadsheetml/2014/revision" mc:Ignorable="xr" xr:uid="{ED3FE9D8-87CA-4E70-8595-394751A5CB9D}" name="PivotTable10" cacheId="0" applyNumberFormats="0" applyBorderFormats="0" applyFontFormats="0" applyPatternFormats="0" applyAlignmentFormats="0" applyWidthHeightFormats="1" dataCaption="Values" updatedVersion="7" minRefreshableVersion="3" useAutoFormatting="1" itemPrintTitles="1" createdVersion="7" indent="0" compact="0" compactData="0" multipleFieldFilters="0">
  <location ref="C15:G30" firstHeaderRow="1" firstDataRow="2" firstDataCol="2" rowPageCount="1" colPageCount="1"/>
  <pivotFields count="29">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pivotField compact="0" outline="0" showAll="0" defaultSubtotal="0"/>
    <pivotField compact="0" outline="0" showAll="0" defaultSubtotal="0"/>
    <pivotField compact="0" outline="0" showAll="0" defaultSubtotal="0">
      <items count="14">
        <item x="0"/>
        <item x="1"/>
        <item x="2"/>
        <item x="3"/>
        <item x="4"/>
        <item x="5"/>
        <item x="6"/>
        <item x="7"/>
        <item x="8"/>
        <item x="9"/>
        <item x="10"/>
        <item x="11"/>
        <item x="12"/>
        <item x="13"/>
      </items>
    </pivotField>
    <pivotField axis="axisRow" compact="0" outline="0" showAll="0" defaultSubtotal="0">
      <items count="19">
        <item x="1"/>
        <item x="17"/>
        <item x="8"/>
        <item x="11"/>
        <item x="16"/>
        <item x="4"/>
        <item x="13"/>
        <item x="7"/>
        <item x="12"/>
        <item x="5"/>
        <item x="14"/>
        <item x="6"/>
        <item x="2"/>
        <item x="3"/>
        <item x="0"/>
        <item x="9"/>
        <item x="10"/>
        <item x="15"/>
        <item x="18"/>
      </items>
    </pivotField>
    <pivotField compact="0" outline="0" showAll="0" defaultSubtotal="0"/>
    <pivotField axis="axisPage" compact="0" outline="0" multipleItemSelectionAllowed="1" showAll="0" defaultSubtotal="0">
      <items count="2">
        <item h="1" x="0"/>
        <item x="1"/>
      </items>
    </pivotField>
    <pivotField axis="axisRow" compact="0" outline="0" showAll="0" defaultSubtotal="0">
      <items count="5">
        <item x="0"/>
        <item x="2"/>
        <item x="3"/>
        <item x="1"/>
        <item x="4"/>
      </items>
    </pivotField>
    <pivotField compact="0" outline="0" showAll="0" defaultSubtotal="0">
      <items count="4">
        <item x="0"/>
        <item x="2"/>
        <item x="3"/>
        <item x="1"/>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numFmtId="1" outline="0" showAll="0" defaultSubtotal="0"/>
    <pivotField compact="0" outline="0" showAll="0" defaultSubtotal="0"/>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2">
    <field x="15"/>
    <field x="12"/>
  </rowFields>
  <rowItems count="14">
    <i>
      <x v="2"/>
      <x v="2"/>
    </i>
    <i r="1">
      <x v="3"/>
    </i>
    <i r="1">
      <x v="4"/>
    </i>
    <i r="1">
      <x v="5"/>
    </i>
    <i r="1">
      <x v="6"/>
    </i>
    <i r="1">
      <x v="7"/>
    </i>
    <i r="1">
      <x v="8"/>
    </i>
    <i r="1">
      <x v="9"/>
    </i>
    <i r="1">
      <x v="10"/>
    </i>
    <i>
      <x v="3"/>
      <x/>
    </i>
    <i r="1">
      <x v="1"/>
    </i>
    <i r="1">
      <x v="17"/>
    </i>
    <i r="1">
      <x v="18"/>
    </i>
    <i t="grand">
      <x/>
    </i>
  </rowItems>
  <colFields count="1">
    <field x="7"/>
  </colFields>
  <colItems count="3">
    <i>
      <x/>
    </i>
    <i>
      <x v="1"/>
    </i>
    <i t="grand">
      <x/>
    </i>
  </colItems>
  <pageFields count="1">
    <pageField fld="14" hier="-1"/>
  </pageFields>
  <dataFields count="1">
    <dataField name="Count of JENIS KELAMIN" fld="7" subtotal="count" baseField="0" baseItem="0"/>
  </dataFields>
  <formats count="6">
    <format dxfId="29">
      <pivotArea outline="0" collapsedLevelsAreSubtotals="1" fieldPosition="0"/>
    </format>
    <format dxfId="28">
      <pivotArea field="14" type="button" dataOnly="0" labelOnly="1" outline="0" axis="axisPage" fieldPosition="0"/>
    </format>
    <format dxfId="27">
      <pivotArea field="15" type="button" dataOnly="0" labelOnly="1" outline="0" axis="axisRow" fieldPosition="0"/>
    </format>
    <format dxfId="26">
      <pivotArea field="16" type="button" dataOnly="0" labelOnly="1" outline="0"/>
    </format>
    <format dxfId="25">
      <pivotArea dataOnly="0" labelOnly="1" outline="0" fieldPosition="0">
        <references count="1">
          <reference field="7" count="0"/>
        </references>
      </pivotArea>
    </format>
    <format dxfId="24">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2.xml><?xml version="1.0" encoding="utf-8"?>
<pivotTableDefinition xmlns="http://schemas.openxmlformats.org/spreadsheetml/2006/main" xmlns:mc="http://schemas.openxmlformats.org/markup-compatibility/2006" xmlns:xr="http://schemas.microsoft.com/office/spreadsheetml/2014/revision" mc:Ignorable="xr" xr:uid="{F4B12D12-5AAA-49C7-B25E-FCDF6C2C8D6D}" name="PivotTable9" cacheId="0" applyNumberFormats="0" applyBorderFormats="0" applyFontFormats="0" applyPatternFormats="0" applyAlignmentFormats="0" applyWidthHeightFormats="1" dataCaption="Values" updatedVersion="7" minRefreshableVersion="3" useAutoFormatting="1" itemPrintTitles="1" createdVersion="7" indent="0" compact="0" compactData="0" multipleFieldFilters="0">
  <location ref="C3:H10" firstHeaderRow="1" firstDataRow="2" firstDataCol="3"/>
  <pivotFields count="29">
    <pivotField compact="0" outline="0" showAll="0" defaultSubtotal="0"/>
    <pivotField compact="0" outline="0" showAll="0" defaultSubtotal="0"/>
    <pivotField compact="0" outline="0" showAll="0" defaultSubtotal="0"/>
    <pivotField compact="0" outline="0" subtotalTop="0" showAll="0" defaultSubtotal="0"/>
    <pivotField compact="0" outline="0" showAll="0" defaultSubtotal="0"/>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pivotField compact="0" outline="0" showAll="0" defaultSubtotal="0"/>
    <pivotField compact="0" outline="0" showAll="0" defaultSubtotal="0"/>
    <pivotField compact="0" outline="0" showAll="0" defaultSubtotal="0">
      <items count="14">
        <item x="0"/>
        <item x="1"/>
        <item x="2"/>
        <item x="3"/>
        <item x="4"/>
        <item x="5"/>
        <item x="6"/>
        <item x="7"/>
        <item x="8"/>
        <item x="9"/>
        <item x="10"/>
        <item x="11"/>
        <item x="12"/>
        <item x="13"/>
      </items>
    </pivotField>
    <pivotField compact="0" outline="0" showAll="0" defaultSubtotal="0"/>
    <pivotField compact="0" outline="0" showAll="0" defaultSubtotal="0"/>
    <pivotField axis="axisRow" compact="0" outline="0" showAll="0" defaultSubtotal="0">
      <items count="2">
        <item x="0"/>
        <item x="1"/>
      </items>
    </pivotField>
    <pivotField axis="axisRow" compact="0" outline="0" showAll="0" defaultSubtotal="0">
      <items count="5">
        <item x="0"/>
        <item x="2"/>
        <item x="3"/>
        <item x="1"/>
        <item x="4"/>
      </items>
    </pivotField>
    <pivotField axis="axisRow" compact="0" outline="0" showAll="0" defaultSubtotal="0">
      <items count="4">
        <item x="0"/>
        <item x="2"/>
        <item x="3"/>
        <item x="1"/>
      </items>
    </pivotField>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numFmtId="1" outline="0" showAll="0" defaultSubtotal="0"/>
    <pivotField compact="0" outline="0" showAll="0" defaultSubtotal="0"/>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3">
    <field x="14"/>
    <field x="15"/>
    <field x="16"/>
  </rowFields>
  <rowItems count="6">
    <i>
      <x/>
      <x/>
      <x/>
    </i>
    <i r="1">
      <x v="1"/>
      <x v="1"/>
    </i>
    <i r="1">
      <x v="4"/>
      <x v="2"/>
    </i>
    <i>
      <x v="1"/>
      <x v="2"/>
      <x v="3"/>
    </i>
    <i r="1">
      <x v="3"/>
      <x v="3"/>
    </i>
    <i t="grand">
      <x/>
    </i>
  </rowItems>
  <colFields count="1">
    <field x="7"/>
  </colFields>
  <colItems count="3">
    <i>
      <x/>
    </i>
    <i>
      <x v="1"/>
    </i>
    <i t="grand">
      <x/>
    </i>
  </colItems>
  <dataFields count="1">
    <dataField name="Count of JENIS KELAMIN" fld="7" subtotal="count" baseField="0" baseItem="0"/>
  </dataFields>
  <formats count="6">
    <format dxfId="35">
      <pivotArea outline="0" collapsedLevelsAreSubtotals="1" fieldPosition="0"/>
    </format>
    <format dxfId="34">
      <pivotArea field="14" type="button" dataOnly="0" labelOnly="1" outline="0" axis="axisRow" fieldPosition="0"/>
    </format>
    <format dxfId="33">
      <pivotArea field="15" type="button" dataOnly="0" labelOnly="1" outline="0" axis="axisRow" fieldPosition="1"/>
    </format>
    <format dxfId="32">
      <pivotArea field="16" type="button" dataOnly="0" labelOnly="1" outline="0" axis="axisRow" fieldPosition="2"/>
    </format>
    <format dxfId="31">
      <pivotArea dataOnly="0" labelOnly="1" outline="0" fieldPosition="0">
        <references count="1">
          <reference field="7" count="0"/>
        </references>
      </pivotArea>
    </format>
    <format dxfId="3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3.xml><?xml version="1.0" encoding="utf-8"?>
<pivotTableDefinition xmlns="http://schemas.openxmlformats.org/spreadsheetml/2006/main" xmlns:mc="http://schemas.openxmlformats.org/markup-compatibility/2006" xmlns:xr="http://schemas.microsoft.com/office/spreadsheetml/2014/revision" mc:Ignorable="xr" xr:uid="{CFFDE086-6387-4AD9-BA94-92E8AB9ECE7C}" name="PivotTable13" cacheId="0" applyNumberFormats="0" applyBorderFormats="0" applyFontFormats="0" applyPatternFormats="0" applyAlignmentFormats="0" applyWidthHeightFormats="1" dataCaption="Values" updatedVersion="7" minRefreshableVersion="3" useAutoFormatting="1" itemPrintTitles="1" createdVersion="7" indent="0" compact="0" compactData="0" multipleFieldFilters="0">
  <location ref="K24:L58" firstHeaderRow="1" firstDataRow="1" firstDataCol="2"/>
  <pivotFields count="29">
    <pivotField compact="0" outline="0" showAll="0" defaultSubtotal="0"/>
    <pivotField compact="0" outline="0" showAll="0" defaultSubtotal="0"/>
    <pivotField compact="0" outline="0" showAll="0" defaultSubtotal="0"/>
    <pivotField compact="0" outline="0" subtotalTop="0" showAll="0" defaultSubtotal="0"/>
    <pivotField axis="axisRow"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
        <item x="11"/>
        <item x="20"/>
        <item x="32"/>
        <item x="10"/>
        <item x="23"/>
      </items>
    </pivotField>
    <pivotField compact="0" numFmtId="164" outline="0" showAll="0" defaultSubtotal="0"/>
    <pivotField compact="0" numFmtId="1" outline="0" showAll="0" defaultSubtotal="0"/>
    <pivotField compact="0" outline="0" showAll="0" defaultSubtotal="0"/>
    <pivotField compact="0" numFmtId="1" outline="0" showAll="0" defaultSubtotal="0"/>
    <pivotField compact="0" outline="0" showAll="0" defaultSubtotal="0"/>
    <pivotField compact="0" outline="0" showAll="0" defaultSubtotal="0"/>
    <pivotField compact="0" outline="0" showAll="0" defaultSubtotal="0">
      <items count="14">
        <item x="0"/>
        <item x="1"/>
        <item x="2"/>
        <item x="3"/>
        <item x="4"/>
        <item x="5"/>
        <item x="6"/>
        <item x="7"/>
        <item x="8"/>
        <item x="9"/>
        <item x="10"/>
        <item x="11"/>
        <item x="12"/>
        <item x="13"/>
      </items>
    </pivotField>
    <pivotField axis="axisRow"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1" outline="0" showAll="0" defaultSubtotal="0"/>
    <pivotField compact="0" outline="0" showAll="0" defaultSubtotal="0"/>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2">
    <field x="4"/>
    <field x="12"/>
  </rowFields>
  <rowItems count="34">
    <i>
      <x v="1"/>
      <x v="16"/>
    </i>
    <i>
      <x v="2"/>
      <x v="3"/>
    </i>
    <i>
      <x v="3"/>
      <x v="1"/>
    </i>
    <i>
      <x v="4"/>
      <x v="4"/>
    </i>
    <i>
      <x v="5"/>
      <x v="3"/>
    </i>
    <i>
      <x v="6"/>
      <x v="3"/>
    </i>
    <i>
      <x v="7"/>
      <x v="11"/>
    </i>
    <i>
      <x v="8"/>
      <x v="2"/>
    </i>
    <i>
      <x v="9"/>
      <x v="16"/>
    </i>
    <i>
      <x v="10"/>
      <x v="5"/>
    </i>
    <i>
      <x v="11"/>
      <x/>
    </i>
    <i>
      <x v="12"/>
      <x v="16"/>
    </i>
    <i>
      <x v="13"/>
      <x v="16"/>
    </i>
    <i>
      <x v="14"/>
      <x v="7"/>
    </i>
    <i>
      <x v="15"/>
      <x/>
    </i>
    <i>
      <x v="16"/>
      <x v="14"/>
    </i>
    <i>
      <x v="17"/>
      <x v="7"/>
    </i>
    <i>
      <x v="18"/>
      <x v="3"/>
    </i>
    <i>
      <x v="19"/>
      <x v="16"/>
    </i>
    <i>
      <x v="20"/>
      <x v="18"/>
    </i>
    <i>
      <x v="21"/>
      <x v="12"/>
    </i>
    <i>
      <x v="22"/>
      <x v="3"/>
    </i>
    <i>
      <x v="23"/>
      <x v="6"/>
    </i>
    <i>
      <x v="24"/>
      <x v="9"/>
    </i>
    <i>
      <x v="25"/>
      <x v="17"/>
    </i>
    <i>
      <x v="26"/>
      <x v="16"/>
    </i>
    <i>
      <x v="27"/>
      <x v="3"/>
    </i>
    <i>
      <x v="28"/>
      <x v="10"/>
    </i>
    <i>
      <x v="29"/>
      <x v="13"/>
    </i>
    <i>
      <x v="30"/>
      <x v="8"/>
    </i>
    <i>
      <x v="31"/>
      <x v="15"/>
    </i>
    <i>
      <x v="32"/>
      <x/>
    </i>
    <i>
      <x v="33"/>
      <x v="8"/>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F635CA4-E4C0-4E5D-B75C-0842D86EBC4B}" name="PivotTable2"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PEGAWAI APARATUR SIPIL NEGARA">
  <location ref="E8:H12" firstHeaderRow="1" firstDataRow="2" firstDataCol="1"/>
  <pivotFields count="29">
    <pivotField showAll="0"/>
    <pivotField showAll="0"/>
    <pivotField showAll="0"/>
    <pivotField showAll="0"/>
    <pivotField showAll="0"/>
    <pivotField numFmtId="164" showAll="0"/>
    <pivotField numFmtId="1" showAll="0"/>
    <pivotField axis="axisCol" dataField="1" showAll="0">
      <items count="3">
        <item x="0"/>
        <item x="1"/>
        <item t="default"/>
      </items>
    </pivotField>
    <pivotField numFmtId="1" showAll="0"/>
    <pivotField showAll="0"/>
    <pivotField showAll="0"/>
    <pivotField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showAll="0"/>
    <pivotField showAll="0"/>
    <pivotField showAll="0"/>
    <pivotField numFmtId="1" showAll="0"/>
    <pivotField axis="axisRow"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1">
    <field x="24"/>
  </rowFields>
  <rowItems count="3">
    <i>
      <x/>
    </i>
    <i>
      <x v="1"/>
    </i>
    <i t="grand">
      <x/>
    </i>
  </rowItems>
  <colFields count="1">
    <field x="7"/>
  </colFields>
  <colItems count="3">
    <i>
      <x/>
    </i>
    <i>
      <x v="1"/>
    </i>
    <i t="grand">
      <x/>
    </i>
  </colItems>
  <dataFields count="1">
    <dataField name="Count of JENIS KELAMIN" fld="7" subtotal="count" baseField="0" baseItem="0"/>
  </dataFields>
  <formats count="16">
    <format dxfId="179">
      <pivotArea outline="0" collapsedLevelsAreSubtotals="1" fieldPosition="0"/>
    </format>
    <format dxfId="178">
      <pivotArea field="7" type="button" dataOnly="0" labelOnly="1" outline="0" axis="axisCol" fieldPosition="0"/>
    </format>
    <format dxfId="177">
      <pivotArea type="topRight" dataOnly="0" labelOnly="1" outline="0" fieldPosition="0"/>
    </format>
    <format dxfId="176">
      <pivotArea collapsedLevelsAreSubtotals="1" fieldPosition="0">
        <references count="1">
          <reference field="24" count="1">
            <x v="1"/>
          </reference>
        </references>
      </pivotArea>
    </format>
    <format dxfId="175">
      <pivotArea dataOnly="0" labelOnly="1" fieldPosition="0">
        <references count="1">
          <reference field="24" count="1">
            <x v="1"/>
          </reference>
        </references>
      </pivotArea>
    </format>
    <format dxfId="174">
      <pivotArea collapsedLevelsAreSubtotals="1" fieldPosition="0">
        <references count="1">
          <reference field="24" count="1">
            <x v="1"/>
          </reference>
        </references>
      </pivotArea>
    </format>
    <format dxfId="173">
      <pivotArea dataOnly="0" labelOnly="1" fieldPosition="0">
        <references count="1">
          <reference field="24" count="1">
            <x v="1"/>
          </reference>
        </references>
      </pivotArea>
    </format>
    <format dxfId="172">
      <pivotArea field="24" type="button" dataOnly="0" labelOnly="1" outline="0" axis="axisRow" fieldPosition="0"/>
    </format>
    <format dxfId="171">
      <pivotArea dataOnly="0" labelOnly="1" fieldPosition="0">
        <references count="1">
          <reference field="7" count="0"/>
        </references>
      </pivotArea>
    </format>
    <format dxfId="170">
      <pivotArea dataOnly="0" labelOnly="1" grandCol="1" outline="0" fieldPosition="0"/>
    </format>
    <format dxfId="169">
      <pivotArea field="24" type="button" dataOnly="0" labelOnly="1" outline="0" axis="axisRow" fieldPosition="0"/>
    </format>
    <format dxfId="168">
      <pivotArea dataOnly="0" labelOnly="1" fieldPosition="0">
        <references count="1">
          <reference field="7" count="0"/>
        </references>
      </pivotArea>
    </format>
    <format dxfId="167">
      <pivotArea dataOnly="0" labelOnly="1" grandCol="1" outline="0" fieldPosition="0"/>
    </format>
    <format dxfId="166">
      <pivotArea field="24" type="button" dataOnly="0" labelOnly="1" outline="0" axis="axisRow" fieldPosition="0"/>
    </format>
    <format dxfId="165">
      <pivotArea dataOnly="0" labelOnly="1" fieldPosition="0">
        <references count="1">
          <reference field="7" count="0"/>
        </references>
      </pivotArea>
    </format>
    <format dxfId="164">
      <pivotArea dataOnly="0" labelOnly="1" grandCol="1" outline="0" fieldPosition="0"/>
    </format>
  </formats>
  <pivotTableStyleInfo name="PivotStyleMedium7"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3082CC70-A3B1-44A4-BE71-E6E0146E7E6E}" name="PivotTable5"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PANGKAT (GOLONGAN/RUANG)">
  <location ref="E56:H68" firstHeaderRow="1" firstDataRow="2" firstDataCol="1"/>
  <pivotFields count="29">
    <pivotField showAll="0"/>
    <pivotField showAll="0"/>
    <pivotField showAll="0"/>
    <pivotField showAll="0"/>
    <pivotField showAll="0"/>
    <pivotField numFmtId="164" showAll="0"/>
    <pivotField numFmtId="1" showAll="0"/>
    <pivotField axis="axisCol" dataField="1" showAll="0">
      <items count="3">
        <item x="0"/>
        <item x="1"/>
        <item t="default"/>
      </items>
    </pivotField>
    <pivotField numFmtId="1" showAll="0">
      <items count="6">
        <item x="0"/>
        <item x="1"/>
        <item x="2"/>
        <item x="3"/>
        <item x="4"/>
        <item t="default"/>
      </items>
    </pivotField>
    <pivotField showAll="0"/>
    <pivotField axis="axisRow" showAll="0">
      <items count="15">
        <item m="1" x="11"/>
        <item x="1"/>
        <item m="1" x="10"/>
        <item x="3"/>
        <item m="1" x="13"/>
        <item x="5"/>
        <item m="1" x="12"/>
        <item x="7"/>
        <item x="0"/>
        <item x="2"/>
        <item x="4"/>
        <item x="6"/>
        <item x="8"/>
        <item x="9"/>
        <item t="default"/>
      </items>
    </pivotField>
    <pivotField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showAll="0"/>
    <pivotField showAll="0"/>
    <pivotField showAll="0"/>
    <pivotField numFmtId="1" showAll="0"/>
    <pivotField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1">
    <field x="10"/>
  </rowFields>
  <rowItems count="11">
    <i>
      <x v="1"/>
    </i>
    <i>
      <x v="3"/>
    </i>
    <i>
      <x v="5"/>
    </i>
    <i>
      <x v="7"/>
    </i>
    <i>
      <x v="8"/>
    </i>
    <i>
      <x v="9"/>
    </i>
    <i>
      <x v="10"/>
    </i>
    <i>
      <x v="11"/>
    </i>
    <i>
      <x v="12"/>
    </i>
    <i>
      <x v="13"/>
    </i>
    <i t="grand">
      <x/>
    </i>
  </rowItems>
  <colFields count="1">
    <field x="7"/>
  </colFields>
  <colItems count="3">
    <i>
      <x/>
    </i>
    <i>
      <x v="1"/>
    </i>
    <i t="grand">
      <x/>
    </i>
  </colItems>
  <dataFields count="1">
    <dataField name="Count of JENIS KELAMIN" fld="7" subtotal="count" baseField="0" baseItem="0"/>
  </dataFields>
  <formats count="17">
    <format dxfId="196">
      <pivotArea outline="0" collapsedLevelsAreSubtotals="1" fieldPosition="0"/>
    </format>
    <format dxfId="195">
      <pivotArea field="7" type="button" dataOnly="0" labelOnly="1" outline="0" axis="axisCol" fieldPosition="0"/>
    </format>
    <format dxfId="194">
      <pivotArea type="topRight" dataOnly="0" labelOnly="1" outline="0" fieldPosition="0"/>
    </format>
    <format dxfId="193">
      <pivotArea field="24" type="button" dataOnly="0" labelOnly="1" outline="0"/>
    </format>
    <format dxfId="192">
      <pivotArea field="24" type="button" dataOnly="0" labelOnly="1" outline="0"/>
    </format>
    <format dxfId="191">
      <pivotArea field="24" type="button" dataOnly="0" labelOnly="1" outline="0"/>
    </format>
    <format dxfId="190">
      <pivotArea field="8" type="button" dataOnly="0" labelOnly="1" outline="0"/>
    </format>
    <format dxfId="189">
      <pivotArea field="8" type="button" dataOnly="0" labelOnly="1" outline="0"/>
    </format>
    <format dxfId="188">
      <pivotArea field="10" type="button" dataOnly="0" labelOnly="1" outline="0" axis="axisRow" fieldPosition="0"/>
    </format>
    <format dxfId="187">
      <pivotArea dataOnly="0" labelOnly="1" fieldPosition="0">
        <references count="1">
          <reference field="7" count="0"/>
        </references>
      </pivotArea>
    </format>
    <format dxfId="186">
      <pivotArea dataOnly="0" labelOnly="1" grandCol="1" outline="0" fieldPosition="0"/>
    </format>
    <format dxfId="185">
      <pivotArea field="10" type="button" dataOnly="0" labelOnly="1" outline="0" axis="axisRow" fieldPosition="0"/>
    </format>
    <format dxfId="184">
      <pivotArea dataOnly="0" labelOnly="1" fieldPosition="0">
        <references count="1">
          <reference field="7" count="0"/>
        </references>
      </pivotArea>
    </format>
    <format dxfId="183">
      <pivotArea dataOnly="0" labelOnly="1" grandCol="1" outline="0" fieldPosition="0"/>
    </format>
    <format dxfId="182">
      <pivotArea field="10" type="button" dataOnly="0" labelOnly="1" outline="0" axis="axisRow" fieldPosition="0"/>
    </format>
    <format dxfId="181">
      <pivotArea dataOnly="0" labelOnly="1" fieldPosition="0">
        <references count="1">
          <reference field="7" count="0"/>
        </references>
      </pivotArea>
    </format>
    <format dxfId="180">
      <pivotArea dataOnly="0" labelOnly="1" grandCol="1" outline="0"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C4CB8914-8FB2-499A-A379-8F738E47CCA0}" name="PivotTable26"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315:H321"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axis="axisRow" compact="0" outline="0" showAll="0" defaultSubtotal="0">
      <items count="14">
        <item x="1"/>
        <item x="2"/>
        <item x="3"/>
        <item x="4"/>
        <item x="5"/>
        <item m="1" x="11"/>
        <item m="1" x="10"/>
        <item m="1" x="13"/>
        <item m="1" x="12"/>
        <item x="0"/>
        <item x="6"/>
        <item x="7"/>
        <item x="8"/>
        <item x="9"/>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10"/>
  </rowFields>
  <rowItems count="5">
    <i>
      <x/>
    </i>
    <i>
      <x v="1"/>
    </i>
    <i>
      <x v="3"/>
    </i>
    <i>
      <x v="4"/>
    </i>
    <i t="grand">
      <x/>
    </i>
  </rowItems>
  <colFields count="1">
    <field x="7"/>
  </colFields>
  <colItems count="3">
    <i>
      <x/>
    </i>
    <i>
      <x v="1"/>
    </i>
    <i t="grand">
      <x/>
    </i>
  </colItems>
  <pageFields count="1">
    <pageField fld="3" item="3" hier="-1"/>
  </pageFields>
  <dataFields count="1">
    <dataField name="Count of JENIS KELAMIN" fld="7" subtotal="count" baseField="0" baseItem="0"/>
  </dataFields>
  <formats count="27">
    <format dxfId="223">
      <pivotArea outline="0" collapsedLevelsAreSubtotals="1" fieldPosition="0"/>
    </format>
    <format dxfId="222">
      <pivotArea field="7" type="button" dataOnly="0" labelOnly="1" outline="0" axis="axisCol" fieldPosition="0"/>
    </format>
    <format dxfId="221">
      <pivotArea type="topRight" dataOnly="0" labelOnly="1" outline="0" fieldPosition="0"/>
    </format>
    <format dxfId="220">
      <pivotArea field="24" type="button" dataOnly="0" labelOnly="1" outline="0"/>
    </format>
    <format dxfId="219">
      <pivotArea field="24" type="button" dataOnly="0" labelOnly="1" outline="0"/>
    </format>
    <format dxfId="218">
      <pivotArea field="8" type="button" dataOnly="0" labelOnly="1" outline="0"/>
    </format>
    <format dxfId="217">
      <pivotArea field="8" type="button" dataOnly="0" labelOnly="1" outline="0"/>
    </format>
    <format dxfId="216">
      <pivotArea field="10" type="button" dataOnly="0" labelOnly="1" outline="0" axis="axisRow" fieldPosition="0"/>
    </format>
    <format dxfId="215">
      <pivotArea field="10" type="button" dataOnly="0" labelOnly="1" outline="0" axis="axisRow" fieldPosition="0"/>
    </format>
    <format dxfId="214">
      <pivotArea field="10" type="button" dataOnly="0" labelOnly="1" outline="0" axis="axisRow" fieldPosition="0"/>
    </format>
    <format dxfId="213">
      <pivotArea dataOnly="0" labelOnly="1" fieldPosition="0">
        <references count="1">
          <reference field="7" count="0"/>
        </references>
      </pivotArea>
    </format>
    <format dxfId="212">
      <pivotArea dataOnly="0" labelOnly="1" grandCol="1" outline="0" fieldPosition="0"/>
    </format>
    <format dxfId="211">
      <pivotArea field="17" type="button" dataOnly="0" labelOnly="1" outline="0"/>
    </format>
    <format dxfId="210">
      <pivotArea field="17" type="button" dataOnly="0" labelOnly="1" outline="0"/>
    </format>
    <format dxfId="209">
      <pivotArea field="14" type="button" dataOnly="0" labelOnly="1" outline="0"/>
    </format>
    <format dxfId="208">
      <pivotArea field="14" type="button" dataOnly="0" labelOnly="1" outline="0"/>
    </format>
    <format dxfId="207">
      <pivotArea field="21" type="button" dataOnly="0" labelOnly="1" outline="0"/>
    </format>
    <format dxfId="206">
      <pivotArea dataOnly="0" labelOnly="1" fieldPosition="0">
        <references count="1">
          <reference field="7" count="0"/>
        </references>
      </pivotArea>
    </format>
    <format dxfId="205">
      <pivotArea field="21" type="button" dataOnly="0" labelOnly="1" outline="0"/>
    </format>
    <format dxfId="204">
      <pivotArea dataOnly="0" labelOnly="1" fieldPosition="0">
        <references count="1">
          <reference field="7" count="0"/>
        </references>
      </pivotArea>
    </format>
    <format dxfId="203">
      <pivotArea field="3" type="button" dataOnly="0" labelOnly="1" outline="0" axis="axisPage" fieldPosition="0"/>
    </format>
    <format dxfId="202">
      <pivotArea field="3" type="button" dataOnly="0" labelOnly="1" outline="0" axis="axisPage" fieldPosition="0"/>
    </format>
    <format dxfId="201">
      <pivotArea dataOnly="0" labelOnly="1" outline="0" fieldPosition="0">
        <references count="1">
          <reference field="7" count="0"/>
        </references>
      </pivotArea>
    </format>
    <format dxfId="200">
      <pivotArea dataOnly="0" labelOnly="1" grandCol="1" outline="0" fieldPosition="0"/>
    </format>
    <format dxfId="199">
      <pivotArea field="24" type="button" dataOnly="0" labelOnly="1" outline="0"/>
    </format>
    <format dxfId="198">
      <pivotArea dataOnly="0" labelOnly="1" outline="0" fieldPosition="0">
        <references count="1">
          <reference field="7" count="0"/>
        </references>
      </pivotArea>
    </format>
    <format dxfId="197">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6A878D93-6C2E-488A-A447-A5050FD6BBFC}" name="PivotTable32" cacheId="0"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TINGKAT PENDIDIKAN">
  <location ref="E438:H442" firstHeaderRow="1" firstDataRow="2" firstDataCol="1" rowPageCount="1" colPageCount="1"/>
  <pivotFields count="29">
    <pivotField compact="0" outline="0" showAll="0" defaultSubtotal="0"/>
    <pivotField compact="0" outline="0" showAll="0" defaultSubtotal="0"/>
    <pivotField compact="0" outline="0" showAll="0" defaultSubtotal="0"/>
    <pivotField axis="axisPage" compact="0" outline="0" showAll="0" defaultSubtotal="0">
      <items count="5">
        <item x="0"/>
        <item x="4"/>
        <item x="3"/>
        <item x="2"/>
        <item x="1"/>
      </items>
    </pivotField>
    <pivotField compact="0" outline="0" showAll="0" defaultSubtotal="0">
      <items count="34">
        <item m="1" x="33"/>
        <item x="18"/>
        <item x="19"/>
        <item x="24"/>
        <item x="27"/>
        <item x="22"/>
        <item x="29"/>
        <item x="3"/>
        <item x="9"/>
        <item x="14"/>
        <item x="5"/>
        <item x="12"/>
        <item x="6"/>
        <item x="1"/>
        <item x="13"/>
        <item x="4"/>
        <item x="15"/>
        <item x="8"/>
        <item x="30"/>
        <item x="16"/>
        <item x="26"/>
        <item x="0"/>
        <item x="28"/>
        <item x="25"/>
        <item x="7"/>
        <item x="31"/>
        <item x="17"/>
        <item x="21"/>
        <item x="23"/>
        <item x="2"/>
        <item x="11"/>
        <item x="20"/>
        <item x="32"/>
        <item x="10"/>
      </items>
    </pivotField>
    <pivotField compact="0" numFmtId="164" outline="0" showAll="0" defaultSubtotal="0"/>
    <pivotField compact="0" numFmtId="1" outline="0" showAll="0" defaultSubtotal="0"/>
    <pivotField axis="axisCol" dataField="1" compact="0" outline="0" showAll="0" defaultSubtotal="0">
      <items count="2">
        <item x="0"/>
        <item x="1"/>
      </items>
    </pivotField>
    <pivotField compact="0" numFmtId="1" outline="0" showAll="0" defaultSubtotal="0">
      <items count="5">
        <item x="0"/>
        <item x="1"/>
        <item x="2"/>
        <item x="3"/>
        <item x="4"/>
      </items>
    </pivotField>
    <pivotField compact="0" outline="0" showAll="0" defaultSubtotal="0">
      <items count="10">
        <item x="8"/>
        <item x="9"/>
        <item x="7"/>
        <item x="6"/>
        <item x="5"/>
        <item x="4"/>
        <item x="3"/>
        <item x="2"/>
        <item x="1"/>
        <item x="0"/>
      </items>
    </pivotField>
    <pivotField compact="0" outline="0" showAll="0" defaultSubtotal="0">
      <items count="14">
        <item x="2"/>
        <item x="3"/>
        <item x="4"/>
        <item x="5"/>
        <item m="1" x="11"/>
        <item x="1"/>
        <item m="1" x="10"/>
        <item m="1" x="13"/>
        <item m="1" x="12"/>
        <item x="7"/>
        <item x="8"/>
        <item x="9"/>
        <item x="0"/>
        <item x="6"/>
      </items>
    </pivotField>
    <pivotField compact="0" outline="0" showAll="0" defaultSubtotal="0">
      <items count="14">
        <item x="0"/>
        <item x="1"/>
        <item x="2"/>
        <item x="3"/>
        <item x="4"/>
        <item x="5"/>
        <item x="6"/>
        <item x="7"/>
        <item x="8"/>
        <item x="9"/>
        <item x="10"/>
        <item x="11"/>
        <item x="12"/>
        <item x="13"/>
      </items>
    </pivotField>
    <pivotField compact="0" outline="0" showAll="0" defaultSubtotal="0">
      <items count="19">
        <item x="4"/>
        <item x="13"/>
        <item x="8"/>
        <item x="11"/>
        <item x="16"/>
        <item x="5"/>
        <item x="14"/>
        <item x="7"/>
        <item x="12"/>
        <item x="6"/>
        <item x="2"/>
        <item x="3"/>
        <item x="0"/>
        <item x="9"/>
        <item x="10"/>
        <item x="18"/>
        <item x="1"/>
        <item x="17"/>
        <item x="15"/>
      </items>
    </pivotField>
    <pivotField compact="0" outline="0" showAll="0" defaultSubtotal="0"/>
    <pivotField compact="0" outline="0" showAll="0" defaultSubtotal="0">
      <items count="2">
        <item x="0"/>
        <item x="1"/>
      </items>
    </pivotField>
    <pivotField compact="0" outline="0" showAll="0" defaultSubtotal="0">
      <items count="5">
        <item x="2"/>
        <item x="3"/>
        <item x="4"/>
        <item x="1"/>
        <item x="0"/>
      </items>
    </pivotField>
    <pivotField compact="0" outline="0" showAll="0" defaultSubtotal="0"/>
    <pivotField compact="0" outline="0" showAll="0" defaultSubtotal="0">
      <items count="10">
        <item x="0"/>
        <item x="1"/>
        <item x="2"/>
        <item x="3"/>
        <item x="4"/>
        <item x="5"/>
        <item x="6"/>
        <item x="7"/>
        <item x="8"/>
        <item x="9"/>
      </items>
    </pivotField>
    <pivotField compact="0" outline="0" showAll="0" defaultSubtotal="0"/>
    <pivotField compact="0" outline="0" showAll="0" defaultSubtotal="0"/>
    <pivotField compact="0" outline="0" showAll="0" defaultSubtotal="0"/>
    <pivotField axis="axisRow" compact="0" outline="0" showAll="0" defaultSubtotal="0">
      <items count="4">
        <item x="0"/>
        <item x="1"/>
        <item x="2"/>
        <item x="3"/>
      </items>
    </pivotField>
    <pivotField compact="0" outline="0" showAll="0" defaultSubtotal="0"/>
    <pivotField compact="0" numFmtId="1" outline="0" showAll="0" defaultSubtotal="0"/>
    <pivotField compact="0" outline="0" showAll="0" defaultSubtotal="0">
      <items count="2">
        <item x="0"/>
        <item x="1"/>
      </items>
    </pivotField>
    <pivotField compact="0" outline="0" showAll="0" defaultSubtotal="0"/>
    <pivotField compact="0" numFmtId="14" outline="0" showAll="0" defaultSubtotal="0"/>
    <pivotField compact="0" outline="0" subtotalTop="0" showAll="0" defaultSubtotal="0">
      <items count="6">
        <item x="0"/>
        <item x="1"/>
        <item x="2"/>
        <item x="3"/>
        <item x="4"/>
        <item x="5"/>
      </items>
    </pivotField>
    <pivotField compact="0" outline="0" subtotalTop="0" showAll="0" defaultSubtotal="0">
      <items count="13">
        <item x="0"/>
        <item x="1"/>
        <item x="2"/>
        <item x="3"/>
        <item x="4"/>
        <item x="5"/>
        <item x="6"/>
        <item x="7"/>
        <item x="8"/>
        <item x="9"/>
        <item x="10"/>
        <item x="11"/>
        <item x="12"/>
      </items>
    </pivotField>
  </pivotFields>
  <rowFields count="1">
    <field x="21"/>
  </rowFields>
  <rowItems count="3">
    <i>
      <x/>
    </i>
    <i>
      <x v="1"/>
    </i>
    <i t="grand">
      <x/>
    </i>
  </rowItems>
  <colFields count="1">
    <field x="7"/>
  </colFields>
  <colItems count="3">
    <i>
      <x/>
    </i>
    <i>
      <x v="1"/>
    </i>
    <i t="grand">
      <x/>
    </i>
  </colItems>
  <pageFields count="1">
    <pageField fld="3" item="4" hier="-1"/>
  </pageFields>
  <dataFields count="1">
    <dataField name="Count of JENIS KELAMIN" fld="7" subtotal="count" baseField="0" baseItem="0"/>
  </dataFields>
  <formats count="30">
    <format dxfId="253">
      <pivotArea outline="0" collapsedLevelsAreSubtotals="1" fieldPosition="0"/>
    </format>
    <format dxfId="252">
      <pivotArea field="7" type="button" dataOnly="0" labelOnly="1" outline="0" axis="axisCol" fieldPosition="0"/>
    </format>
    <format dxfId="251">
      <pivotArea type="topRight" dataOnly="0" labelOnly="1" outline="0" fieldPosition="0"/>
    </format>
    <format dxfId="250">
      <pivotArea field="24" type="button" dataOnly="0" labelOnly="1" outline="0"/>
    </format>
    <format dxfId="249">
      <pivotArea field="24" type="button" dataOnly="0" labelOnly="1" outline="0"/>
    </format>
    <format dxfId="248">
      <pivotArea field="8" type="button" dataOnly="0" labelOnly="1" outline="0"/>
    </format>
    <format dxfId="247">
      <pivotArea field="8" type="button" dataOnly="0" labelOnly="1" outline="0"/>
    </format>
    <format dxfId="246">
      <pivotArea field="10" type="button" dataOnly="0" labelOnly="1" outline="0"/>
    </format>
    <format dxfId="245">
      <pivotArea field="10" type="button" dataOnly="0" labelOnly="1" outline="0"/>
    </format>
    <format dxfId="244">
      <pivotArea field="10" type="button" dataOnly="0" labelOnly="1" outline="0"/>
    </format>
    <format dxfId="243">
      <pivotArea dataOnly="0" labelOnly="1" fieldPosition="0">
        <references count="1">
          <reference field="7" count="0"/>
        </references>
      </pivotArea>
    </format>
    <format dxfId="242">
      <pivotArea dataOnly="0" labelOnly="1" grandCol="1" outline="0" fieldPosition="0"/>
    </format>
    <format dxfId="241">
      <pivotArea field="17" type="button" dataOnly="0" labelOnly="1" outline="0"/>
    </format>
    <format dxfId="240">
      <pivotArea field="17" type="button" dataOnly="0" labelOnly="1" outline="0"/>
    </format>
    <format dxfId="239">
      <pivotArea field="14" type="button" dataOnly="0" labelOnly="1" outline="0"/>
    </format>
    <format dxfId="238">
      <pivotArea field="14" type="button" dataOnly="0" labelOnly="1" outline="0"/>
    </format>
    <format dxfId="237">
      <pivotArea field="21" type="button" dataOnly="0" labelOnly="1" outline="0" axis="axisRow" fieldPosition="0"/>
    </format>
    <format dxfId="236">
      <pivotArea dataOnly="0" labelOnly="1" fieldPosition="0">
        <references count="1">
          <reference field="7" count="0"/>
        </references>
      </pivotArea>
    </format>
    <format dxfId="235">
      <pivotArea field="21" type="button" dataOnly="0" labelOnly="1" outline="0" axis="axisRow" fieldPosition="0"/>
    </format>
    <format dxfId="234">
      <pivotArea dataOnly="0" labelOnly="1" fieldPosition="0">
        <references count="1">
          <reference field="7" count="0"/>
        </references>
      </pivotArea>
    </format>
    <format dxfId="233">
      <pivotArea field="3" type="button" dataOnly="0" labelOnly="1" outline="0" axis="axisPage" fieldPosition="0"/>
    </format>
    <format dxfId="232">
      <pivotArea field="3" type="button" dataOnly="0" labelOnly="1" outline="0" axis="axisPage" fieldPosition="0"/>
    </format>
    <format dxfId="231">
      <pivotArea field="24" type="button" dataOnly="0" labelOnly="1" outline="0"/>
    </format>
    <format dxfId="230">
      <pivotArea field="12" type="button" dataOnly="0" labelOnly="1" outline="0"/>
    </format>
    <format dxfId="229">
      <pivotArea dataOnly="0" labelOnly="1" outline="0" fieldPosition="0">
        <references count="1">
          <reference field="7" count="0"/>
        </references>
      </pivotArea>
    </format>
    <format dxfId="228">
      <pivotArea dataOnly="0" labelOnly="1" grandCol="1" outline="0" fieldPosition="0"/>
    </format>
    <format dxfId="227">
      <pivotArea field="12" type="button" dataOnly="0" labelOnly="1" outline="0"/>
    </format>
    <format dxfId="226">
      <pivotArea field="8" type="button" dataOnly="0" labelOnly="1" outline="0"/>
    </format>
    <format dxfId="225">
      <pivotArea dataOnly="0" labelOnly="1" outline="0" fieldPosition="0">
        <references count="1">
          <reference field="7" count="0"/>
        </references>
      </pivotArea>
    </format>
    <format dxfId="224">
      <pivotArea dataOnly="0" labelOnly="1" grandCol="1" outline="0" fieldPosition="0"/>
    </format>
  </formats>
  <pivotTableStyleInfo name="PivotStyleMedium7"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F764CFD2-16E9-4401-B626-37053CD93B04}" name="PivotTable9" cacheId="0"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TINGKAT PENDIDIKAN">
  <location ref="E109:H115" firstHeaderRow="1" firstDataRow="2" firstDataCol="1"/>
  <pivotFields count="29">
    <pivotField showAll="0"/>
    <pivotField showAll="0"/>
    <pivotField showAll="0"/>
    <pivotField showAll="0"/>
    <pivotField showAll="0"/>
    <pivotField numFmtId="164" showAll="0"/>
    <pivotField numFmtId="1" showAll="0"/>
    <pivotField axis="axisCol" dataField="1" showAll="0">
      <items count="3">
        <item x="0"/>
        <item x="1"/>
        <item t="default"/>
      </items>
    </pivotField>
    <pivotField numFmtId="1" showAll="0">
      <items count="6">
        <item x="0"/>
        <item x="1"/>
        <item x="2"/>
        <item x="3"/>
        <item x="4"/>
        <item t="default"/>
      </items>
    </pivotField>
    <pivotField showAll="0"/>
    <pivotField showAll="0">
      <items count="15">
        <item m="1" x="11"/>
        <item x="1"/>
        <item m="1" x="10"/>
        <item x="3"/>
        <item m="1" x="13"/>
        <item x="5"/>
        <item m="1" x="12"/>
        <item x="7"/>
        <item x="8"/>
        <item x="9"/>
        <item x="0"/>
        <item x="2"/>
        <item x="4"/>
        <item x="6"/>
        <item t="default"/>
      </items>
    </pivotField>
    <pivotField showAll="0">
      <items count="15">
        <item x="0"/>
        <item x="1"/>
        <item x="2"/>
        <item x="3"/>
        <item x="4"/>
        <item x="5"/>
        <item x="6"/>
        <item x="7"/>
        <item x="8"/>
        <item x="9"/>
        <item x="10"/>
        <item x="11"/>
        <item x="12"/>
        <item x="13"/>
        <item t="default"/>
      </items>
    </pivotField>
    <pivotField showAll="0"/>
    <pivotField showAll="0"/>
    <pivotField showAll="0">
      <items count="3">
        <item x="0"/>
        <item x="1"/>
        <item t="default"/>
      </items>
    </pivotField>
    <pivotField showAll="0"/>
    <pivotField showAll="0"/>
    <pivotField showAll="0">
      <items count="11">
        <item x="0"/>
        <item x="1"/>
        <item x="2"/>
        <item x="3"/>
        <item x="4"/>
        <item x="5"/>
        <item x="6"/>
        <item x="7"/>
        <item x="8"/>
        <item x="9"/>
        <item t="default"/>
      </items>
    </pivotField>
    <pivotField showAll="0"/>
    <pivotField showAll="0"/>
    <pivotField showAll="0"/>
    <pivotField axis="axisRow" showAll="0">
      <items count="5">
        <item x="0"/>
        <item x="1"/>
        <item x="2"/>
        <item x="3"/>
        <item t="default"/>
      </items>
    </pivotField>
    <pivotField showAll="0"/>
    <pivotField numFmtId="1" showAll="0"/>
    <pivotField showAll="0">
      <items count="3">
        <item x="0"/>
        <item x="1"/>
        <item t="default"/>
      </items>
    </pivotField>
    <pivotField showAll="0"/>
    <pivotField numFmtId="14" showAll="0"/>
    <pivotField showAll="0">
      <items count="7">
        <item x="0"/>
        <item x="1"/>
        <item x="2"/>
        <item x="3"/>
        <item x="4"/>
        <item x="5"/>
        <item t="default"/>
      </items>
    </pivotField>
    <pivotField showAll="0">
      <items count="14">
        <item x="0"/>
        <item x="1"/>
        <item x="2"/>
        <item x="3"/>
        <item x="4"/>
        <item x="5"/>
        <item x="6"/>
        <item x="7"/>
        <item x="8"/>
        <item x="9"/>
        <item x="10"/>
        <item x="11"/>
        <item x="12"/>
        <item t="default"/>
      </items>
    </pivotField>
  </pivotFields>
  <rowFields count="1">
    <field x="21"/>
  </rowFields>
  <rowItems count="5">
    <i>
      <x/>
    </i>
    <i>
      <x v="1"/>
    </i>
    <i>
      <x v="2"/>
    </i>
    <i>
      <x v="3"/>
    </i>
    <i t="grand">
      <x/>
    </i>
  </rowItems>
  <colFields count="1">
    <field x="7"/>
  </colFields>
  <colItems count="3">
    <i>
      <x/>
    </i>
    <i>
      <x v="1"/>
    </i>
    <i t="grand">
      <x/>
    </i>
  </colItems>
  <dataFields count="1">
    <dataField name="Count of JENIS KELAMIN" fld="7" subtotal="count" baseField="0" baseItem="0"/>
  </dataFields>
  <formats count="23">
    <format dxfId="276">
      <pivotArea outline="0" collapsedLevelsAreSubtotals="1" fieldPosition="0"/>
    </format>
    <format dxfId="275">
      <pivotArea field="7" type="button" dataOnly="0" labelOnly="1" outline="0" axis="axisCol" fieldPosition="0"/>
    </format>
    <format dxfId="274">
      <pivotArea type="topRight" dataOnly="0" labelOnly="1" outline="0" fieldPosition="0"/>
    </format>
    <format dxfId="273">
      <pivotArea field="24" type="button" dataOnly="0" labelOnly="1" outline="0"/>
    </format>
    <format dxfId="272">
      <pivotArea field="24" type="button" dataOnly="0" labelOnly="1" outline="0"/>
    </format>
    <format dxfId="271">
      <pivotArea field="24" type="button" dataOnly="0" labelOnly="1" outline="0"/>
    </format>
    <format dxfId="270">
      <pivotArea field="8" type="button" dataOnly="0" labelOnly="1" outline="0"/>
    </format>
    <format dxfId="269">
      <pivotArea field="8" type="button" dataOnly="0" labelOnly="1" outline="0"/>
    </format>
    <format dxfId="268">
      <pivotArea field="10" type="button" dataOnly="0" labelOnly="1" outline="0"/>
    </format>
    <format dxfId="267">
      <pivotArea field="10" type="button" dataOnly="0" labelOnly="1" outline="0"/>
    </format>
    <format dxfId="266">
      <pivotArea field="10" type="button" dataOnly="0" labelOnly="1" outline="0"/>
    </format>
    <format dxfId="265">
      <pivotArea dataOnly="0" labelOnly="1" fieldPosition="0">
        <references count="1">
          <reference field="7" count="0"/>
        </references>
      </pivotArea>
    </format>
    <format dxfId="264">
      <pivotArea dataOnly="0" labelOnly="1" grandCol="1" outline="0" fieldPosition="0"/>
    </format>
    <format dxfId="263">
      <pivotArea field="17" type="button" dataOnly="0" labelOnly="1" outline="0"/>
    </format>
    <format dxfId="262">
      <pivotArea field="17" type="button" dataOnly="0" labelOnly="1" outline="0"/>
    </format>
    <format dxfId="261">
      <pivotArea field="14" type="button" dataOnly="0" labelOnly="1" outline="0"/>
    </format>
    <format dxfId="260">
      <pivotArea field="14" type="button" dataOnly="0" labelOnly="1" outline="0"/>
    </format>
    <format dxfId="259">
      <pivotArea field="21" type="button" dataOnly="0" labelOnly="1" outline="0" axis="axisRow" fieldPosition="0"/>
    </format>
    <format dxfId="258">
      <pivotArea dataOnly="0" labelOnly="1" fieldPosition="0">
        <references count="1">
          <reference field="7" count="0"/>
        </references>
      </pivotArea>
    </format>
    <format dxfId="257">
      <pivotArea dataOnly="0" labelOnly="1" grandCol="1" outline="0" fieldPosition="0"/>
    </format>
    <format dxfId="256">
      <pivotArea field="21" type="button" dataOnly="0" labelOnly="1" outline="0" axis="axisRow" fieldPosition="0"/>
    </format>
    <format dxfId="255">
      <pivotArea dataOnly="0" labelOnly="1" fieldPosition="0">
        <references count="1">
          <reference field="7" count="0"/>
        </references>
      </pivotArea>
    </format>
    <format dxfId="254">
      <pivotArea dataOnly="0" labelOnly="1" grandCol="1" outline="0"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76369BB-0594-4ACD-A35C-186850C4F69E}" name="DISKOMINFOSAN" displayName="DISKOMINFOSAN" ref="A1:AA34" totalsRowShown="0" headerRowDxfId="1118">
  <autoFilter ref="A1:AA34" xr:uid="{F76369BB-0594-4ACD-A35C-186850C4F69E}"/>
  <tableColumns count="27">
    <tableColumn id="1" xr3:uid="{E4917D2D-8433-4396-87E7-22B6071FE29B}" name="NO." dataDxfId="1117"/>
    <tableColumn id="2" xr3:uid="{B4BB9B2F-487D-403A-9F95-FAC33F12C8C0}" name="NIP"/>
    <tableColumn id="22" xr3:uid="{C9ECE762-878A-452D-83DF-F040C8C425D6}" name="TMT CPNS" dataDxfId="1116"/>
    <tableColumn id="21" xr3:uid="{3628B95C-CA0D-45F2-897F-08E99982D7D7}" name="UNIT KERJA" dataDxfId="1115">
      <calculatedColumnFormula>VLOOKUP(DISKOMINFOSAN[[#This Row],[NAMA]],UNK[],4,0)</calculatedColumnFormula>
    </tableColumn>
    <tableColumn id="4" xr3:uid="{2435458C-572A-4D35-9710-0E1D006DFB06}" name="NAMA"/>
    <tableColumn id="5" xr3:uid="{3562EB22-E59F-4A18-A0B4-D4E3E8BF3335}" name="TANGGAL LAHIR" dataDxfId="1114"/>
    <tableColumn id="6" xr3:uid="{E6A1380A-804F-40D5-99B8-734BB77A717F}" name="KODE JENIS KELAMIN" dataDxfId="1113"/>
    <tableColumn id="16" xr3:uid="{ECBCD180-4936-4397-9B14-FB2477E9BB88}" name="JENIS KELAMIN" dataDxfId="1112">
      <calculatedColumnFormula>VLOOKUP(DISKOMINFOSAN[[#This Row],[KODE JENIS KELAMIN]],JK[],2,0)</calculatedColumnFormula>
    </tableColumn>
    <tableColumn id="20" xr3:uid="{E66BCADE-0848-49D7-82B4-109694282044}" name="UMUR (TAHUN)" dataDxfId="1111">
      <calculatedColumnFormula>DATEDIF(DISKOMINFOSAN[[#This Row],[TANGGAL LAHIR]],DISKOMINFOSAN[[#This Row],[TANGGAL PENGUMPULAN DATA]],"Y")</calculatedColumnFormula>
    </tableColumn>
    <tableColumn id="3" xr3:uid="{0B324100-3084-402C-8E2C-39E908DF6346}" name="GOLONGAN PNS (BPS)" dataDxfId="1110">
      <calculatedColumnFormula>UPPER(IFERROR(VLOOKUP(DISKOMINFOSAN[[#This Row],[PANGKAT (GOLONGAN/RUANG)]],PANGKAT[],5,0),DISKOMINFOSAN[[#This Row],[PANGKAT (GOLONGAN/RUANG)]]))</calculatedColumnFormula>
    </tableColumn>
    <tableColumn id="8" xr3:uid="{B7C18670-0D56-4E3F-8827-36F4F9EA7311}" name="PANGKAT (GOLONGAN/RUANG)"/>
    <tableColumn id="9" xr3:uid="{07EB9E6C-48E1-4A3B-9F7B-B2337B296ACD}" name="TMT PANGKAT (GOLONGAN/RUANG)" dataDxfId="1109"/>
    <tableColumn id="10" xr3:uid="{02F34AFB-3B70-4F87-9940-06CBE0B872F2}" name="JABATAN"/>
    <tableColumn id="11" xr3:uid="{E39C04E0-4DB4-46BB-B9D0-D3342126EE0E}" name="TMT JABATAN"/>
    <tableColumn id="12" xr3:uid="{BBD15FF4-6676-4B8E-93C0-CB1CC74F7EFC}" name="JABATAN ASN" dataDxfId="1108">
      <calculatedColumnFormula>VLOOKUP(DISKOMINFOSAN[[#This Row],[JABATAN]],JABATAN[],3,0)</calculatedColumnFormula>
    </tableColumn>
    <tableColumn id="7" xr3:uid="{BA8CCB2A-31C5-4693-8A63-D91C940E5609}" name="JABATAN MANAJERIAL/NON MANAJERIAL" dataDxfId="1107">
      <calculatedColumnFormula>VLOOKUP(DISKOMINFOSAN[[#This Row],[JABATAN]],JABATAN[],4,0)</calculatedColumnFormula>
    </tableColumn>
    <tableColumn id="23" xr3:uid="{74A02C9B-C030-4C22-9BDA-FBA4028F9002}" name="ESELONERING" dataDxfId="1106">
      <calculatedColumnFormula>VLOOKUP(DISKOMINFOSAN[[#This Row],[JABATAN]],JABATAN[],5,0)</calculatedColumnFormula>
    </tableColumn>
    <tableColumn id="25" xr3:uid="{51AE3667-3359-42E3-B973-1D3C29A13C76}" name="MASA KERJA (TAHUN)" dataDxfId="1105">
      <calculatedColumnFormula>DATEDIF(DISKOMINFOSAN[[#This Row],[TMT CPNS]],DISKOMINFOSAN[[#This Row],[TANGGAL PENGUMPULAN DATA]],"y")</calculatedColumnFormula>
    </tableColumn>
    <tableColumn id="24" xr3:uid="{4828AC21-852A-49DC-9AA4-FDFAF2383D05}" name="MASA KERJA (TAHUN &amp; BULAN)" dataDxfId="1104">
      <calculatedColumnFormula>DATEDIF(DISKOMINFOSAN[[#This Row],[TMT CPNS]],DISKOMINFOSAN[[#This Row],[TANGGAL PENGUMPULAN DATA]],"y")&amp;" TAHUN, "&amp;DATEDIF(DISKOMINFOSAN[[#This Row],[TMT CPNS]],DISKOMINFOSAN[[#This Row],[TANGGAL PENGUMPULAN DATA]],"ym")&amp;" BULAN"</calculatedColumnFormula>
    </tableColumn>
    <tableColumn id="13" xr3:uid="{04F381D2-BC82-4CE0-8D34-9A73FFDA375F}" name="DIKLAT"/>
    <tableColumn id="14" xr3:uid="{C21325E2-5215-419B-A31C-32C89706C46E}" name="PENDIDIKAN"/>
    <tableColumn id="27" xr3:uid="{49874811-EED9-49B3-813F-73F323994F7E}" name="TINGKAT PENDIDIKAN" dataDxfId="1103">
      <calculatedColumnFormula>VLOOKUP(DISKOMINFOSAN[[#This Row],[PENDIDIKAN]],pendidkan[],3,0)</calculatedColumnFormula>
    </tableColumn>
    <tableColumn id="26" xr3:uid="{3A45591A-C72D-40CE-888F-B444CBA30867}" name="Tahun Penyelesaian TK. Pendidikan"/>
    <tableColumn id="17" xr3:uid="{0E20F8BB-EC00-473D-921E-17A4D5070353}" name="KODE PEGAWAI ASN" dataDxfId="1102"/>
    <tableColumn id="18" xr3:uid="{65005A18-4B5D-4004-AE9C-7D5F6C02C4B3}" name="PEGAWAI ASN" dataDxfId="1101">
      <calculatedColumnFormula>VLOOKUP(DISKOMINFOSAN[[#This Row],[KODE PEGAWAI ASN]],kode2[],2,0)</calculatedColumnFormula>
    </tableColumn>
    <tableColumn id="15" xr3:uid="{F309069C-6690-4D9F-A781-54A2CEC708B2}" name="TEMPAT / TGL._x000a_LAHIR"/>
    <tableColumn id="19" xr3:uid="{2A6B0796-1770-4842-BA9B-82EB01FE1A1A}" name="TANGGAL PENGUMPULAN DATA" dataDxfId="110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4240337-AF65-4813-89E6-BD23BC478662}" name="UNK" displayName="UNK" ref="BA1:BD34" totalsRowShown="0">
  <autoFilter ref="BA1:BD34" xr:uid="{D4240337-AF65-4813-89E6-BD23BC478662}"/>
  <tableColumns count="4">
    <tableColumn id="1" xr3:uid="{6A0338CC-3CEC-416D-8ABA-28DDAFF82118}" name="Nama"/>
    <tableColumn id="2" xr3:uid="{FC7D4C4A-7F15-424D-9938-19D717606A71}" name="Jabatan"/>
    <tableColumn id="3" xr3:uid="{F6A50280-2C4B-44FC-BD25-D0657F1A23DF}" name="KODE UNIT KERJA"/>
    <tableColumn id="4" xr3:uid="{84189E7D-FE28-4A7A-8CDF-677139F1ECAE}" name="UNIT KERJA" dataDxfId="0">
      <calculatedColumnFormula>IFERROR(VLOOKUP(UNK[[#This Row],[KODE UNIT KERJA]],UK[],2,0),"PIMPINAN ORGANISASI")</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920AE78-6F53-4A2E-9630-977CA66E3793}" name="Table1" displayName="Table1" ref="A2:G20" totalsRowShown="0" headerRowDxfId="18" dataDxfId="17">
  <autoFilter ref="A2:G20" xr:uid="{8920AE78-6F53-4A2E-9630-977CA66E3793}"/>
  <tableColumns count="7">
    <tableColumn id="1" xr3:uid="{C8C9100B-6F56-40C0-9472-286C1989032C}" name="No" dataDxfId="16"/>
    <tableColumn id="2" xr3:uid="{70FB1B5F-7E18-450F-A892-EB2DEAFFAD34}" name="Variabel" dataDxfId="15"/>
    <tableColumn id="3" xr3:uid="{C82F57D7-49E9-496D-B793-131B39ADF12C}" name="Alias" dataDxfId="14"/>
    <tableColumn id="4" xr3:uid="{CB39D361-764A-4D1D-8664-E618075F37EB}" name="Definisi" dataDxfId="13"/>
    <tableColumn id="5" xr3:uid="{F65083B3-574C-4FED-8C7B-4AC122B7DDA6}" name="Refererensi" dataDxfId="12"/>
    <tableColumn id="6" xr3:uid="{DE2FB8AD-5671-4751-97DF-9119D19B1DD1}" name="Tife Data" dataDxfId="11"/>
    <tableColumn id="7" xr3:uid="{AD6765B4-8D9E-46DA-AFC0-30BA5792DB06}" name="Bentuk Isian"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8196FC-4372-421F-B29F-584B1FC9B999}" name="JK" displayName="JK" ref="D1:E3" totalsRowShown="0">
  <autoFilter ref="D1:E3" xr:uid="{818196FC-4372-421F-B29F-584B1FC9B999}"/>
  <tableColumns count="2">
    <tableColumn id="1" xr3:uid="{82542D95-ADAE-41C2-974C-EDBFC50885D9}" name="KODE"/>
    <tableColumn id="2" xr3:uid="{D30EF18A-57F9-4B89-9F59-C107C264FD09}" name="JENIS KELAMI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16028E5-BC9B-4FFC-BF84-5FD5AC4BEEFB}" name="kode2" displayName="kode2" ref="G1:H3" totalsRowShown="0">
  <autoFilter ref="G1:H3" xr:uid="{C16028E5-BC9B-4FFC-BF84-5FD5AC4BEEFB}"/>
  <tableColumns count="2">
    <tableColumn id="1" xr3:uid="{F65889E4-708D-4379-9771-EB1166ABC2BE}" name="Kode"/>
    <tableColumn id="2" xr3:uid="{BAC53DE9-0ECC-4282-B862-4942934541C8}" name="Pegawai Aparatur Sipil Negar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2519DB7-0C36-4798-A96B-5690E4D2409A}" name="PANGKAT" displayName="PANGKAT" ref="K1:Q18" totalsRowShown="0">
  <autoFilter ref="K1:Q18" xr:uid="{32519DB7-0C36-4798-A96B-5690E4D2409A}"/>
  <tableColumns count="7">
    <tableColumn id="1" xr3:uid="{2009E223-E111-44E1-B40B-52CAFFB5AB5A}" name="PANGKAT (GOLONGAN/RUANG)" dataDxfId="9">
      <calculatedColumnFormula>CONCATENATE(PANGKAT[[#This Row],[PANGKAT]]," (",PANGKAT[[#This Row],[GOLONGAN]],"/",PANGKAT[[#This Row],[RUANG]],")")</calculatedColumnFormula>
    </tableColumn>
    <tableColumn id="2" xr3:uid="{E6EEC8D1-E62C-4DA3-BB5E-D169560516F6}" name="PANGKAT"/>
    <tableColumn id="3" xr3:uid="{CD75D77A-685A-4E7A-8A09-0C08D9F6A195}" name="GOLONGAN"/>
    <tableColumn id="4" xr3:uid="{B2B64FFE-DFDE-427B-82C5-A223DA09BFDD}" name="RUANG"/>
    <tableColumn id="5" xr3:uid="{D766AB47-22EC-454E-8D9D-2FD3CE647E88}" name="GOLONGAN PNS (BPS)"/>
    <tableColumn id="6" xr3:uid="{911DFAF7-AC2B-46EB-A72E-106DD9B5032D}" name="No Urut"/>
    <tableColumn id="7" xr3:uid="{EE2DD160-50B4-4183-B5EB-FC6A51A2D330}" name="Column1" dataDxfId="8">
      <calculatedColumnFormula>PANGKAT[[#This Row],[No Urut]]&amp;" = "&amp;PANGKAT[[#This Row],[GOLONGAN PNS (BPS)]]</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F0F08D-4DAA-45C6-BB01-BB30B57B659B}" name="JABATAN" displayName="JABATAN" ref="V1:Z20" totalsRowShown="0">
  <autoFilter ref="V1:Z20" xr:uid="{2EF0F08D-4DAA-45C6-BB01-BB30B57B659B}"/>
  <tableColumns count="5">
    <tableColumn id="1" xr3:uid="{84A1B09A-9FD5-4542-96B8-B006A1EF5E22}" name="JABATAN "/>
    <tableColumn id="2" xr3:uid="{AB746ACE-3A79-40E0-8586-8B13A42C8CDB}" name="No Urut"/>
    <tableColumn id="3" xr3:uid="{3FF6C307-6BCF-4534-A731-1D62248CDF9E}" name="Jabatan ASN"/>
    <tableColumn id="4" xr3:uid="{67240BCE-CF95-4F46-AA25-7FF2463CB956}" name="Jabatan Manajerial/non Manajerial"/>
    <tableColumn id="5" xr3:uid="{B45E076B-8465-4873-874D-9A6E996E8110}" name="Eselonering"/>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8FF30B0-7898-46D7-AF48-153CF663026C}" name="Table7" displayName="Table7" ref="AN1:AT30" totalsRowShown="0">
  <autoFilter ref="AN1:AT30" xr:uid="{38FF30B0-7898-46D7-AF48-153CF663026C}"/>
  <tableColumns count="7">
    <tableColumn id="1" xr3:uid="{FFD8B4A3-5151-4836-BBD7-878FC8EFC20F}" name="X"/>
    <tableColumn id="2" xr3:uid="{CFD3091A-7FB2-4B0E-927F-AE550F36A051}" name="Kode (1)" dataDxfId="7"/>
    <tableColumn id="3" xr3:uid="{2AA18A42-CB7E-4E70-A8EB-23FF7C4EBF21}" name="Tingkat Pendidikan" dataDxfId="6"/>
    <tableColumn id="4" xr3:uid="{5A12FE6D-F569-4550-985D-EEF46BA057DA}" name="Kode (2)" dataDxfId="5"/>
    <tableColumn id="5" xr3:uid="{255B67DB-2770-4DBA-B87F-8774AF2F56E7}" name="Tingkat Pendidikan (2)" dataDxfId="4"/>
    <tableColumn id="6" xr3:uid="{22559E81-03E5-485A-9D14-FB70185240D8}" name="Kode (3)" dataDxfId="3"/>
    <tableColumn id="7" xr3:uid="{11F09E79-29DF-4650-91A6-0CCE8BEE1BCA}" name="Tingkat Pendidikan Menurut Tingkat Pendidikan (Ijazah)" dataDxfId="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6798CB0-1807-4EEB-B26D-CD1FCCC28A7D}" name="pendidkan" displayName="pendidkan" ref="AC1:AI19" totalsRowShown="0">
  <autoFilter ref="AC1:AI19" xr:uid="{66798CB0-1807-4EEB-B26D-CD1FCCC28A7D}"/>
  <tableColumns count="7">
    <tableColumn id="1" xr3:uid="{8B513545-F707-4EF9-9445-D8E7C3E8BC69}" name="Pendidikan" dataDxfId="1"/>
    <tableColumn id="2" xr3:uid="{FCFC4753-20CD-45B4-AA87-51D11A99DFBB}" name="3 Digit"/>
    <tableColumn id="3" xr3:uid="{3146CCA1-B6B3-48D6-98E7-48C2A806824A}" name="Tingkat Pendidikan"/>
    <tableColumn id="4" xr3:uid="{196CDB17-1696-4A05-9C49-99235ABE08ED}" name="1 Digit"/>
    <tableColumn id="5" xr3:uid="{20C772C1-D39C-4259-A95F-E1F86D1E3C7D}" name="Tingkat Pendidikan Menurut Tingkat Pendidikan (Ijazah)"/>
    <tableColumn id="6" xr3:uid="{A2ACE847-B9FF-42D3-806F-5843C4A9CD9A}" name="2 Digit"/>
    <tableColumn id="7" xr3:uid="{FCD849AF-5BB6-424A-823F-15E907567111}" name="Tingkat Pendidikan (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2E37B6C-8B2F-4178-92A2-96B10FEE82C1}" name="UK" displayName="UK" ref="BH1:BI5" totalsRowShown="0">
  <autoFilter ref="BH1:BI5" xr:uid="{C2E37B6C-8B2F-4178-92A2-96B10FEE82C1}"/>
  <tableColumns count="2">
    <tableColumn id="1" xr3:uid="{8267B334-F5C0-4FC2-873F-9C32753CCC57}" name="koDE"/>
    <tableColumn id="2" xr3:uid="{A41A2843-A5FF-4464-B271-24CA7BE708BD}" name="UNIT KERJ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pivotTable" Target="../pivotTables/pivotTable13.xml"/><Relationship Id="rId18" Type="http://schemas.openxmlformats.org/officeDocument/2006/relationships/pivotTable" Target="../pivotTables/pivotTable18.xml"/><Relationship Id="rId26" Type="http://schemas.openxmlformats.org/officeDocument/2006/relationships/pivotTable" Target="../pivotTables/pivotTable26.xml"/><Relationship Id="rId39" Type="http://schemas.openxmlformats.org/officeDocument/2006/relationships/pivotTable" Target="../pivotTables/pivotTable39.xml"/><Relationship Id="rId21" Type="http://schemas.openxmlformats.org/officeDocument/2006/relationships/pivotTable" Target="../pivotTables/pivotTable21.xml"/><Relationship Id="rId34" Type="http://schemas.openxmlformats.org/officeDocument/2006/relationships/pivotTable" Target="../pivotTables/pivotTable34.xml"/><Relationship Id="rId7" Type="http://schemas.openxmlformats.org/officeDocument/2006/relationships/pivotTable" Target="../pivotTables/pivotTable7.xml"/><Relationship Id="rId2" Type="http://schemas.openxmlformats.org/officeDocument/2006/relationships/pivotTable" Target="../pivotTables/pivotTable2.xml"/><Relationship Id="rId16" Type="http://schemas.openxmlformats.org/officeDocument/2006/relationships/pivotTable" Target="../pivotTables/pivotTable16.xml"/><Relationship Id="rId20" Type="http://schemas.openxmlformats.org/officeDocument/2006/relationships/pivotTable" Target="../pivotTables/pivotTable20.xml"/><Relationship Id="rId29" Type="http://schemas.openxmlformats.org/officeDocument/2006/relationships/pivotTable" Target="../pivotTables/pivotTable29.xml"/><Relationship Id="rId41" Type="http://schemas.openxmlformats.org/officeDocument/2006/relationships/drawing" Target="../drawings/drawing1.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24" Type="http://schemas.openxmlformats.org/officeDocument/2006/relationships/pivotTable" Target="../pivotTables/pivotTable24.xml"/><Relationship Id="rId32" Type="http://schemas.openxmlformats.org/officeDocument/2006/relationships/pivotTable" Target="../pivotTables/pivotTable32.xml"/><Relationship Id="rId37" Type="http://schemas.openxmlformats.org/officeDocument/2006/relationships/pivotTable" Target="../pivotTables/pivotTable37.xml"/><Relationship Id="rId40" Type="http://schemas.openxmlformats.org/officeDocument/2006/relationships/printerSettings" Target="../printerSettings/printerSettings2.bin"/><Relationship Id="rId5" Type="http://schemas.openxmlformats.org/officeDocument/2006/relationships/pivotTable" Target="../pivotTables/pivotTable5.xml"/><Relationship Id="rId15" Type="http://schemas.openxmlformats.org/officeDocument/2006/relationships/pivotTable" Target="../pivotTables/pivotTable15.xml"/><Relationship Id="rId23" Type="http://schemas.openxmlformats.org/officeDocument/2006/relationships/pivotTable" Target="../pivotTables/pivotTable23.xml"/><Relationship Id="rId28" Type="http://schemas.openxmlformats.org/officeDocument/2006/relationships/pivotTable" Target="../pivotTables/pivotTable28.xml"/><Relationship Id="rId36" Type="http://schemas.openxmlformats.org/officeDocument/2006/relationships/pivotTable" Target="../pivotTables/pivotTable36.xml"/><Relationship Id="rId10" Type="http://schemas.openxmlformats.org/officeDocument/2006/relationships/pivotTable" Target="../pivotTables/pivotTable10.xml"/><Relationship Id="rId19" Type="http://schemas.openxmlformats.org/officeDocument/2006/relationships/pivotTable" Target="../pivotTables/pivotTable19.xml"/><Relationship Id="rId31" Type="http://schemas.openxmlformats.org/officeDocument/2006/relationships/pivotTable" Target="../pivotTables/pivotTable31.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 Id="rId22" Type="http://schemas.openxmlformats.org/officeDocument/2006/relationships/pivotTable" Target="../pivotTables/pivotTable22.xml"/><Relationship Id="rId27" Type="http://schemas.openxmlformats.org/officeDocument/2006/relationships/pivotTable" Target="../pivotTables/pivotTable27.xml"/><Relationship Id="rId30" Type="http://schemas.openxmlformats.org/officeDocument/2006/relationships/pivotTable" Target="../pivotTables/pivotTable30.xml"/><Relationship Id="rId35" Type="http://schemas.openxmlformats.org/officeDocument/2006/relationships/pivotTable" Target="../pivotTables/pivotTable35.xml"/><Relationship Id="rId8" Type="http://schemas.openxmlformats.org/officeDocument/2006/relationships/pivotTable" Target="../pivotTables/pivotTable8.xml"/><Relationship Id="rId3" Type="http://schemas.openxmlformats.org/officeDocument/2006/relationships/pivotTable" Target="../pivotTables/pivotTable3.xml"/><Relationship Id="rId12" Type="http://schemas.openxmlformats.org/officeDocument/2006/relationships/pivotTable" Target="../pivotTables/pivotTable12.xml"/><Relationship Id="rId17" Type="http://schemas.openxmlformats.org/officeDocument/2006/relationships/pivotTable" Target="../pivotTables/pivotTable17.xml"/><Relationship Id="rId25" Type="http://schemas.openxmlformats.org/officeDocument/2006/relationships/pivotTable" Target="../pivotTables/pivotTable25.xml"/><Relationship Id="rId33" Type="http://schemas.openxmlformats.org/officeDocument/2006/relationships/pivotTable" Target="../pivotTables/pivotTable33.xml"/><Relationship Id="rId38" Type="http://schemas.openxmlformats.org/officeDocument/2006/relationships/pivotTable" Target="../pivotTables/pivotTable38.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42.xml"/><Relationship Id="rId2" Type="http://schemas.openxmlformats.org/officeDocument/2006/relationships/pivotTable" Target="../pivotTables/pivotTable41.xml"/><Relationship Id="rId1" Type="http://schemas.openxmlformats.org/officeDocument/2006/relationships/pivotTable" Target="../pivotTables/pivotTable40.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ivotTable" Target="../pivotTables/pivotTable43.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 Id="rId9"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A06F8-00B0-4C64-8AA6-D2D5238953D3}">
  <dimension ref="A1:AA34"/>
  <sheetViews>
    <sheetView tabSelected="1" topLeftCell="Y1" workbookViewId="0">
      <selection activeCell="AI11" sqref="AI11"/>
    </sheetView>
  </sheetViews>
  <sheetFormatPr defaultRowHeight="14.4" x14ac:dyDescent="0.3"/>
  <cols>
    <col min="1" max="1" width="8.88671875" style="12"/>
    <col min="2" max="2" width="19.21875" bestFit="1" customWidth="1"/>
    <col min="3" max="3" width="10.44140625" style="3" customWidth="1"/>
    <col min="4" max="4" width="52.88671875" style="52" bestFit="1" customWidth="1"/>
    <col min="5" max="5" width="33" bestFit="1" customWidth="1"/>
    <col min="6" max="6" width="18" style="4" customWidth="1"/>
    <col min="7" max="7" width="9.77734375" style="5" customWidth="1"/>
    <col min="8" max="10" width="15" style="5" customWidth="1"/>
    <col min="11" max="11" width="29.88671875" customWidth="1"/>
    <col min="12" max="12" width="19.44140625" style="4" customWidth="1"/>
    <col min="13" max="13" width="34.44140625" customWidth="1"/>
    <col min="14" max="14" width="21.6640625" customWidth="1"/>
    <col min="15" max="15" width="25.109375" customWidth="1"/>
    <col min="16" max="17" width="27.88671875" customWidth="1"/>
    <col min="18" max="18" width="12.33203125" style="12" customWidth="1"/>
    <col min="19" max="19" width="17.77734375" bestFit="1" customWidth="1"/>
    <col min="20" max="20" width="23.44140625" bestFit="1" customWidth="1"/>
    <col min="21" max="21" width="54.6640625" bestFit="1" customWidth="1"/>
    <col min="22" max="22" width="26" style="52" bestFit="1" customWidth="1"/>
    <col min="23" max="23" width="54.6640625" customWidth="1"/>
    <col min="24" max="24" width="12.33203125" style="5" customWidth="1"/>
    <col min="25" max="25" width="23.77734375" customWidth="1"/>
    <col min="26" max="26" width="34.6640625" bestFit="1" customWidth="1"/>
    <col min="27" max="27" width="22.109375" style="12" customWidth="1"/>
  </cols>
  <sheetData>
    <row r="1" spans="1:27" s="8" customFormat="1" ht="43.2" x14ac:dyDescent="0.3">
      <c r="A1" s="8" t="s">
        <v>0</v>
      </c>
      <c r="B1" s="8" t="s">
        <v>1</v>
      </c>
      <c r="C1" s="28" t="s">
        <v>251</v>
      </c>
      <c r="D1" s="10" t="s">
        <v>525</v>
      </c>
      <c r="E1" s="8" t="s">
        <v>2</v>
      </c>
      <c r="F1" s="9" t="s">
        <v>149</v>
      </c>
      <c r="G1" s="10" t="s">
        <v>148</v>
      </c>
      <c r="H1" s="10" t="s">
        <v>153</v>
      </c>
      <c r="I1" s="10" t="s">
        <v>243</v>
      </c>
      <c r="J1" s="10" t="s">
        <v>303</v>
      </c>
      <c r="K1" s="8" t="s">
        <v>26</v>
      </c>
      <c r="L1" s="9" t="s">
        <v>70</v>
      </c>
      <c r="M1" s="8" t="s">
        <v>3</v>
      </c>
      <c r="N1" s="8" t="s">
        <v>94</v>
      </c>
      <c r="O1" s="8" t="s">
        <v>374</v>
      </c>
      <c r="P1" s="8" t="s">
        <v>375</v>
      </c>
      <c r="Q1" s="8" t="s">
        <v>376</v>
      </c>
      <c r="R1" s="8" t="s">
        <v>267</v>
      </c>
      <c r="S1" s="8" t="s">
        <v>266</v>
      </c>
      <c r="T1" s="8" t="s">
        <v>4</v>
      </c>
      <c r="U1" s="8" t="s">
        <v>5</v>
      </c>
      <c r="V1" s="10" t="s">
        <v>513</v>
      </c>
      <c r="W1" s="8" t="s">
        <v>512</v>
      </c>
      <c r="X1" s="10" t="s">
        <v>354</v>
      </c>
      <c r="Y1" s="8" t="s">
        <v>164</v>
      </c>
      <c r="Z1" s="8" t="s">
        <v>6</v>
      </c>
      <c r="AA1" s="8" t="s">
        <v>242</v>
      </c>
    </row>
    <row r="2" spans="1:27" x14ac:dyDescent="0.3">
      <c r="A2" s="12">
        <v>1</v>
      </c>
      <c r="B2" t="s">
        <v>13</v>
      </c>
      <c r="C2" s="3" t="s">
        <v>252</v>
      </c>
      <c r="D2" s="52" t="str">
        <f>VLOOKUP(DISKOMINFOSAN[[#This Row],[NAMA]],UNK[],4,0)</f>
        <v>PIMPINAN ORGANISASI</v>
      </c>
      <c r="E2" t="s">
        <v>23</v>
      </c>
      <c r="F2" s="4">
        <v>26168</v>
      </c>
      <c r="G2" s="5">
        <v>1</v>
      </c>
      <c r="H2" s="5" t="str">
        <f>VLOOKUP(DISKOMINFOSAN[[#This Row],[KODE JENIS KELAMIN]],JK[],2,0)</f>
        <v>LAKI-LAKI</v>
      </c>
      <c r="I2" s="5">
        <f>DATEDIF(DISKOMINFOSAN[[#This Row],[TANGGAL LAHIR]],DISKOMINFOSAN[[#This Row],[TANGGAL PENGUMPULAN DATA]],"Y")</f>
        <v>53</v>
      </c>
      <c r="J2" s="5" t="str">
        <f>UPPER(IFERROR(VLOOKUP(DISKOMINFOSAN[[#This Row],[PANGKAT (GOLONGAN/RUANG)]],PANGKAT[],5,0),DISKOMINFOSAN[[#This Row],[PANGKAT (GOLONGAN/RUANG)]]))</f>
        <v>IV/B</v>
      </c>
      <c r="K2" t="s">
        <v>349</v>
      </c>
      <c r="L2" s="4">
        <v>45017</v>
      </c>
      <c r="M2" t="s">
        <v>75</v>
      </c>
      <c r="N2" t="s">
        <v>76</v>
      </c>
      <c r="O2" t="str">
        <f>VLOOKUP(DISKOMINFOSAN[[#This Row],[JABATAN]],JABATAN[],3,0)</f>
        <v>JABATAN MANAJERIAL</v>
      </c>
      <c r="P2" t="str">
        <f>VLOOKUP(DISKOMINFOSAN[[#This Row],[JABATAN]],JABATAN[],4,0)</f>
        <v>JABATAN PIMPINAN TINGGI PRATAMA</v>
      </c>
      <c r="Q2" t="str">
        <f>VLOOKUP(DISKOMINFOSAN[[#This Row],[JABATAN]],JABATAN[],5,0)</f>
        <v>II/B</v>
      </c>
      <c r="R2" s="12">
        <f>DATEDIF(DISKOMINFOSAN[[#This Row],[TMT CPNS]],DISKOMINFOSAN[[#This Row],[TANGGAL PENGUMPULAN DATA]],"y")</f>
        <v>32</v>
      </c>
      <c r="S2" t="str">
        <f>DATEDIF(DISKOMINFOSAN[[#This Row],[TMT CPNS]],DISKOMINFOSAN[[#This Row],[TANGGAL PENGUMPULAN DATA]],"y")&amp;" TAHUN, "&amp;DATEDIF(DISKOMINFOSAN[[#This Row],[TMT CPNS]],DISKOMINFOSAN[[#This Row],[TANGGAL PENGUMPULAN DATA]],"ym")&amp;" BULAN"</f>
        <v>32 TAHUN, 3 BULAN</v>
      </c>
      <c r="T2" t="s">
        <v>95</v>
      </c>
      <c r="U2" t="s">
        <v>390</v>
      </c>
      <c r="V2" s="52" t="str">
        <f>VLOOKUP(DISKOMINFOSAN[[#This Row],[PENDIDIKAN]],pendidkan[],3,0)</f>
        <v>Pendidikan magister</v>
      </c>
      <c r="W2" t="s">
        <v>391</v>
      </c>
      <c r="X2" s="5">
        <v>1</v>
      </c>
      <c r="Y2" t="str">
        <f>VLOOKUP(DISKOMINFOSAN[[#This Row],[KODE PEGAWAI ASN]],kode2[],2,0)</f>
        <v>Pegawai Negeri Sipil (PNS)</v>
      </c>
      <c r="Z2" t="s">
        <v>108</v>
      </c>
      <c r="AA2" s="24">
        <v>45818</v>
      </c>
    </row>
    <row r="3" spans="1:27" x14ac:dyDescent="0.3">
      <c r="A3" s="12">
        <v>2</v>
      </c>
      <c r="B3" t="s">
        <v>14</v>
      </c>
      <c r="C3" s="3" t="s">
        <v>253</v>
      </c>
      <c r="D3" s="52" t="str">
        <f>VLOOKUP(DISKOMINFOSAN[[#This Row],[NAMA]],UNK[],4,0)</f>
        <v>BIDANG STATISTIK DAN PERSANDIAN</v>
      </c>
      <c r="E3" t="s">
        <v>8</v>
      </c>
      <c r="F3" s="4">
        <v>27062</v>
      </c>
      <c r="G3" s="5">
        <v>2</v>
      </c>
      <c r="H3" s="5" t="str">
        <f>VLOOKUP(DISKOMINFOSAN[[#This Row],[KODE JENIS KELAMIN]],JK[],2,0)</f>
        <v>PEREMPUAN</v>
      </c>
      <c r="I3" s="5">
        <f>DATEDIF(DISKOMINFOSAN[[#This Row],[TANGGAL LAHIR]],DISKOMINFOSAN[[#This Row],[TANGGAL PENGUMPULAN DATA]],"Y")</f>
        <v>51</v>
      </c>
      <c r="J3" s="5" t="str">
        <f>UPPER(IFERROR(VLOOKUP(DISKOMINFOSAN[[#This Row],[PANGKAT (GOLONGAN/RUANG)]],PANGKAT[],5,0),DISKOMINFOSAN[[#This Row],[PANGKAT (GOLONGAN/RUANG)]]))</f>
        <v>IV/A</v>
      </c>
      <c r="K3" s="1" t="s">
        <v>71</v>
      </c>
      <c r="L3" s="4">
        <v>42095</v>
      </c>
      <c r="M3" t="s">
        <v>49</v>
      </c>
      <c r="N3" t="s">
        <v>77</v>
      </c>
      <c r="O3" t="str">
        <f>VLOOKUP(DISKOMINFOSAN[[#This Row],[JABATAN]],JABATAN[],3,0)</f>
        <v>JABATAN NONMANAJERIAL</v>
      </c>
      <c r="P3" t="str">
        <f>VLOOKUP(DISKOMINFOSAN[[#This Row],[JABATAN]],JABATAN[],4,0)</f>
        <v>JABATAN PELAKSANA</v>
      </c>
      <c r="Q3" t="str">
        <f>VLOOKUP(DISKOMINFOSAN[[#This Row],[JABATAN]],JABATAN[],5,0)</f>
        <v>NON ESELON</v>
      </c>
      <c r="R3" s="12">
        <f>DATEDIF(DISKOMINFOSAN[[#This Row],[TMT CPNS]],DISKOMINFOSAN[[#This Row],[TANGGAL PENGUMPULAN DATA]],"y")</f>
        <v>25</v>
      </c>
      <c r="S3" t="str">
        <f>DATEDIF(DISKOMINFOSAN[[#This Row],[TMT CPNS]],DISKOMINFOSAN[[#This Row],[TANGGAL PENGUMPULAN DATA]],"y")&amp;" TAHUN, "&amp;DATEDIF(DISKOMINFOSAN[[#This Row],[TMT CPNS]],DISKOMINFOSAN[[#This Row],[TANGGAL PENGUMPULAN DATA]],"ym")&amp;" BULAN"</f>
        <v>25 TAHUN, 3 BULAN</v>
      </c>
      <c r="T3" t="s">
        <v>96</v>
      </c>
      <c r="U3" t="s">
        <v>392</v>
      </c>
      <c r="V3" s="52" t="str">
        <f>VLOOKUP(DISKOMINFOSAN[[#This Row],[PENDIDIKAN]],pendidkan[],3,0)</f>
        <v>Pendidikan magister</v>
      </c>
      <c r="W3" t="s">
        <v>393</v>
      </c>
      <c r="X3" s="5">
        <v>1</v>
      </c>
      <c r="Y3" t="str">
        <f>VLOOKUP(DISKOMINFOSAN[[#This Row],[KODE PEGAWAI ASN]],kode2[],2,0)</f>
        <v>Pegawai Negeri Sipil (PNS)</v>
      </c>
      <c r="Z3" t="s">
        <v>109</v>
      </c>
      <c r="AA3" s="24">
        <v>45818</v>
      </c>
    </row>
    <row r="4" spans="1:27" x14ac:dyDescent="0.3">
      <c r="A4" s="12">
        <v>3</v>
      </c>
      <c r="B4" t="s">
        <v>15</v>
      </c>
      <c r="C4" s="3" t="s">
        <v>254</v>
      </c>
      <c r="D4" s="52" t="str">
        <f>VLOOKUP(DISKOMINFOSAN[[#This Row],[NAMA]],UNK[],4,0)</f>
        <v>BIDANG PENGELOLAAN INFORMASI DAN KOMUNIKASI PUBLIK</v>
      </c>
      <c r="E4" t="s">
        <v>22</v>
      </c>
      <c r="F4" s="4">
        <v>28743</v>
      </c>
      <c r="G4" s="5">
        <v>1</v>
      </c>
      <c r="H4" s="5" t="str">
        <f>VLOOKUP(DISKOMINFOSAN[[#This Row],[KODE JENIS KELAMIN]],JK[],2,0)</f>
        <v>LAKI-LAKI</v>
      </c>
      <c r="I4" s="5">
        <f>DATEDIF(DISKOMINFOSAN[[#This Row],[TANGGAL LAHIR]],DISKOMINFOSAN[[#This Row],[TANGGAL PENGUMPULAN DATA]],"Y")</f>
        <v>46</v>
      </c>
      <c r="J4" s="5" t="str">
        <f>UPPER(IFERROR(VLOOKUP(DISKOMINFOSAN[[#This Row],[PANGKAT (GOLONGAN/RUANG)]],PANGKAT[],5,0),DISKOMINFOSAN[[#This Row],[PANGKAT (GOLONGAN/RUANG)]]))</f>
        <v>IV/A</v>
      </c>
      <c r="K4" t="s">
        <v>71</v>
      </c>
      <c r="L4" s="4">
        <v>43374</v>
      </c>
      <c r="M4" t="s">
        <v>78</v>
      </c>
      <c r="N4" t="s">
        <v>79</v>
      </c>
      <c r="O4" t="str">
        <f>VLOOKUP(DISKOMINFOSAN[[#This Row],[JABATAN]],JABATAN[],3,0)</f>
        <v>JABATAN MANAJERIAL</v>
      </c>
      <c r="P4" t="str">
        <f>VLOOKUP(DISKOMINFOSAN[[#This Row],[JABATAN]],JABATAN[],4,0)</f>
        <v>JABATAN ADMINISTRATOR</v>
      </c>
      <c r="Q4" t="str">
        <f>VLOOKUP(DISKOMINFOSAN[[#This Row],[JABATAN]],JABATAN[],5,0)</f>
        <v>III/B</v>
      </c>
      <c r="R4" s="12">
        <f>DATEDIF(DISKOMINFOSAN[[#This Row],[TMT CPNS]],DISKOMINFOSAN[[#This Row],[TANGGAL PENGUMPULAN DATA]],"y")</f>
        <v>20</v>
      </c>
      <c r="S4" t="str">
        <f>DATEDIF(DISKOMINFOSAN[[#This Row],[TMT CPNS]],DISKOMINFOSAN[[#This Row],[TANGGAL PENGUMPULAN DATA]],"y")&amp;" TAHUN, "&amp;DATEDIF(DISKOMINFOSAN[[#This Row],[TMT CPNS]],DISKOMINFOSAN[[#This Row],[TANGGAL PENGUMPULAN DATA]],"ym")&amp;" BULAN"</f>
        <v>20 TAHUN, 5 BULAN</v>
      </c>
      <c r="T4" t="s">
        <v>97</v>
      </c>
      <c r="U4" t="s">
        <v>394</v>
      </c>
      <c r="V4" s="52" t="str">
        <f>VLOOKUP(DISKOMINFOSAN[[#This Row],[PENDIDIKAN]],pendidkan[],3,0)</f>
        <v>Pendidikan magister</v>
      </c>
      <c r="W4" t="s">
        <v>395</v>
      </c>
      <c r="X4" s="5">
        <v>1</v>
      </c>
      <c r="Y4" t="str">
        <f>VLOOKUP(DISKOMINFOSAN[[#This Row],[KODE PEGAWAI ASN]],kode2[],2,0)</f>
        <v>Pegawai Negeri Sipil (PNS)</v>
      </c>
      <c r="Z4" t="s">
        <v>110</v>
      </c>
      <c r="AA4" s="24">
        <v>45818</v>
      </c>
    </row>
    <row r="5" spans="1:27" x14ac:dyDescent="0.3">
      <c r="A5" s="12">
        <v>4</v>
      </c>
      <c r="B5" t="s">
        <v>16</v>
      </c>
      <c r="C5" s="3" t="s">
        <v>255</v>
      </c>
      <c r="D5" s="52" t="str">
        <f>VLOOKUP(DISKOMINFOSAN[[#This Row],[NAMA]],UNK[],4,0)</f>
        <v>BIDANG STATISTIK DAN PERSANDIAN</v>
      </c>
      <c r="E5" t="s">
        <v>24</v>
      </c>
      <c r="F5" s="4">
        <v>29974</v>
      </c>
      <c r="G5" s="5">
        <v>1</v>
      </c>
      <c r="H5" s="5" t="str">
        <f>VLOOKUP(DISKOMINFOSAN[[#This Row],[KODE JENIS KELAMIN]],JK[],2,0)</f>
        <v>LAKI-LAKI</v>
      </c>
      <c r="I5" s="5">
        <f>DATEDIF(DISKOMINFOSAN[[#This Row],[TANGGAL LAHIR]],DISKOMINFOSAN[[#This Row],[TANGGAL PENGUMPULAN DATA]],"Y")</f>
        <v>43</v>
      </c>
      <c r="J5" s="5" t="str">
        <f>UPPER(IFERROR(VLOOKUP(DISKOMINFOSAN[[#This Row],[PANGKAT (GOLONGAN/RUANG)]],PANGKAT[],5,0),DISKOMINFOSAN[[#This Row],[PANGKAT (GOLONGAN/RUANG)]]))</f>
        <v>IV/A</v>
      </c>
      <c r="K5" t="s">
        <v>71</v>
      </c>
      <c r="L5" s="4">
        <v>43922</v>
      </c>
      <c r="M5" t="s">
        <v>80</v>
      </c>
      <c r="N5" t="s">
        <v>79</v>
      </c>
      <c r="O5" t="str">
        <f>VLOOKUP(DISKOMINFOSAN[[#This Row],[JABATAN]],JABATAN[],3,0)</f>
        <v>JABATAN MANAJERIAL</v>
      </c>
      <c r="P5" t="str">
        <f>VLOOKUP(DISKOMINFOSAN[[#This Row],[JABATAN]],JABATAN[],4,0)</f>
        <v>JABATAN ADMINISTRATOR</v>
      </c>
      <c r="Q5" t="str">
        <f>VLOOKUP(DISKOMINFOSAN[[#This Row],[JABATAN]],JABATAN[],5,0)</f>
        <v>III/B</v>
      </c>
      <c r="R5" s="12">
        <f>DATEDIF(DISKOMINFOSAN[[#This Row],[TMT CPNS]],DISKOMINFOSAN[[#This Row],[TANGGAL PENGUMPULAN DATA]],"y")</f>
        <v>19</v>
      </c>
      <c r="S5" t="str">
        <f>DATEDIF(DISKOMINFOSAN[[#This Row],[TMT CPNS]],DISKOMINFOSAN[[#This Row],[TANGGAL PENGUMPULAN DATA]],"y")&amp;" TAHUN, "&amp;DATEDIF(DISKOMINFOSAN[[#This Row],[TMT CPNS]],DISKOMINFOSAN[[#This Row],[TANGGAL PENGUMPULAN DATA]],"ym")&amp;" BULAN"</f>
        <v>19 TAHUN, 2 BULAN</v>
      </c>
      <c r="T5" t="s">
        <v>98</v>
      </c>
      <c r="U5" t="s">
        <v>392</v>
      </c>
      <c r="V5" s="52" t="str">
        <f>VLOOKUP(DISKOMINFOSAN[[#This Row],[PENDIDIKAN]],pendidkan[],3,0)</f>
        <v>Pendidikan magister</v>
      </c>
      <c r="W5" t="s">
        <v>396</v>
      </c>
      <c r="X5" s="5">
        <v>1</v>
      </c>
      <c r="Y5" t="str">
        <f>VLOOKUP(DISKOMINFOSAN[[#This Row],[KODE PEGAWAI ASN]],kode2[],2,0)</f>
        <v>Pegawai Negeri Sipil (PNS)</v>
      </c>
      <c r="Z5" t="s">
        <v>111</v>
      </c>
      <c r="AA5" s="24">
        <v>45818</v>
      </c>
    </row>
    <row r="6" spans="1:27" x14ac:dyDescent="0.3">
      <c r="A6" s="12">
        <v>5</v>
      </c>
      <c r="B6" t="s">
        <v>17</v>
      </c>
      <c r="C6" s="3" t="s">
        <v>256</v>
      </c>
      <c r="D6" s="52" t="str">
        <f>VLOOKUP(DISKOMINFOSAN[[#This Row],[NAMA]],UNK[],4,0)</f>
        <v>BIDANG PENGELOLAAN INFORMASI DAN KOMUNIKASI PUBLIK</v>
      </c>
      <c r="E6" t="s">
        <v>9</v>
      </c>
      <c r="F6" s="4">
        <v>27745</v>
      </c>
      <c r="G6" s="5">
        <v>1</v>
      </c>
      <c r="H6" s="5" t="str">
        <f>VLOOKUP(DISKOMINFOSAN[[#This Row],[KODE JENIS KELAMIN]],JK[],2,0)</f>
        <v>LAKI-LAKI</v>
      </c>
      <c r="I6" s="5">
        <f>DATEDIF(DISKOMINFOSAN[[#This Row],[TANGGAL LAHIR]],DISKOMINFOSAN[[#This Row],[TANGGAL PENGUMPULAN DATA]],"Y")</f>
        <v>49</v>
      </c>
      <c r="J6" s="5" t="str">
        <f>UPPER(IFERROR(VLOOKUP(DISKOMINFOSAN[[#This Row],[PANGKAT (GOLONGAN/RUANG)]],PANGKAT[],5,0),DISKOMINFOSAN[[#This Row],[PANGKAT (GOLONGAN/RUANG)]]))</f>
        <v>III/D</v>
      </c>
      <c r="K6" t="s">
        <v>350</v>
      </c>
      <c r="L6" s="4">
        <v>43922</v>
      </c>
      <c r="M6" t="s">
        <v>81</v>
      </c>
      <c r="N6" t="s">
        <v>29</v>
      </c>
      <c r="O6" t="str">
        <f>VLOOKUP(DISKOMINFOSAN[[#This Row],[JABATAN]],JABATAN[],3,0)</f>
        <v>JABATAN NONMANAJERIAL</v>
      </c>
      <c r="P6" t="str">
        <f>VLOOKUP(DISKOMINFOSAN[[#This Row],[JABATAN]],JABATAN[],4,0)</f>
        <v>JABATAN FUNGSIONAL</v>
      </c>
      <c r="Q6" t="str">
        <f>VLOOKUP(DISKOMINFOSAN[[#This Row],[JABATAN]],JABATAN[],5,0)</f>
        <v>NON ESELON</v>
      </c>
      <c r="R6" s="12">
        <f>DATEDIF(DISKOMINFOSAN[[#This Row],[TMT CPNS]],DISKOMINFOSAN[[#This Row],[TANGGAL PENGUMPULAN DATA]],"y")</f>
        <v>15</v>
      </c>
      <c r="S6" t="str">
        <f>DATEDIF(DISKOMINFOSAN[[#This Row],[TMT CPNS]],DISKOMINFOSAN[[#This Row],[TANGGAL PENGUMPULAN DATA]],"y")&amp;" TAHUN, "&amp;DATEDIF(DISKOMINFOSAN[[#This Row],[TMT CPNS]],DISKOMINFOSAN[[#This Row],[TANGGAL PENGUMPULAN DATA]],"ym")&amp;" BULAN"</f>
        <v>15 TAHUN, 5 BULAN</v>
      </c>
      <c r="T6" t="s">
        <v>107</v>
      </c>
      <c r="U6" t="s">
        <v>397</v>
      </c>
      <c r="V6" s="52" t="str">
        <f>VLOOKUP(DISKOMINFOSAN[[#This Row],[PENDIDIKAN]],pendidkan[],3,0)</f>
        <v>Pendidikan sarjana</v>
      </c>
      <c r="W6" t="s">
        <v>398</v>
      </c>
      <c r="X6" s="5">
        <v>1</v>
      </c>
      <c r="Y6" t="str">
        <f>VLOOKUP(DISKOMINFOSAN[[#This Row],[KODE PEGAWAI ASN]],kode2[],2,0)</f>
        <v>Pegawai Negeri Sipil (PNS)</v>
      </c>
      <c r="Z6" t="s">
        <v>112</v>
      </c>
      <c r="AA6" s="24">
        <v>45818</v>
      </c>
    </row>
    <row r="7" spans="1:27" x14ac:dyDescent="0.3">
      <c r="A7" s="12">
        <v>6</v>
      </c>
      <c r="B7" t="s">
        <v>18</v>
      </c>
      <c r="C7" s="3" t="s">
        <v>256</v>
      </c>
      <c r="D7" s="52" t="str">
        <f>VLOOKUP(DISKOMINFOSAN[[#This Row],[NAMA]],UNK[],4,0)</f>
        <v>BIDANG STATISTIK DAN PERSANDIAN</v>
      </c>
      <c r="E7" t="s">
        <v>10</v>
      </c>
      <c r="F7" s="4">
        <v>29926</v>
      </c>
      <c r="G7" s="5">
        <v>1</v>
      </c>
      <c r="H7" s="5" t="str">
        <f>VLOOKUP(DISKOMINFOSAN[[#This Row],[KODE JENIS KELAMIN]],JK[],2,0)</f>
        <v>LAKI-LAKI</v>
      </c>
      <c r="I7" s="5">
        <f>DATEDIF(DISKOMINFOSAN[[#This Row],[TANGGAL LAHIR]],DISKOMINFOSAN[[#This Row],[TANGGAL PENGUMPULAN DATA]],"Y")</f>
        <v>43</v>
      </c>
      <c r="J7" s="5" t="str">
        <f>UPPER(IFERROR(VLOOKUP(DISKOMINFOSAN[[#This Row],[PANGKAT (GOLONGAN/RUANG)]],PANGKAT[],5,0),DISKOMINFOSAN[[#This Row],[PANGKAT (GOLONGAN/RUANG)]]))</f>
        <v>III/D</v>
      </c>
      <c r="K7" s="1" t="s">
        <v>350</v>
      </c>
      <c r="L7" s="6">
        <v>43922</v>
      </c>
      <c r="M7" t="s">
        <v>82</v>
      </c>
      <c r="N7" t="s">
        <v>83</v>
      </c>
      <c r="O7" t="str">
        <f>VLOOKUP(DISKOMINFOSAN[[#This Row],[JABATAN]],JABATAN[],3,0)</f>
        <v>JABATAN NONMANAJERIAL</v>
      </c>
      <c r="P7" t="str">
        <f>VLOOKUP(DISKOMINFOSAN[[#This Row],[JABATAN]],JABATAN[],4,0)</f>
        <v>JABATAN FUNGSIONAL</v>
      </c>
      <c r="Q7" t="str">
        <f>VLOOKUP(DISKOMINFOSAN[[#This Row],[JABATAN]],JABATAN[],5,0)</f>
        <v>NON ESELON</v>
      </c>
      <c r="R7" s="12">
        <f>DATEDIF(DISKOMINFOSAN[[#This Row],[TMT CPNS]],DISKOMINFOSAN[[#This Row],[TANGGAL PENGUMPULAN DATA]],"y")</f>
        <v>15</v>
      </c>
      <c r="S7" t="str">
        <f>DATEDIF(DISKOMINFOSAN[[#This Row],[TMT CPNS]],DISKOMINFOSAN[[#This Row],[TANGGAL PENGUMPULAN DATA]],"y")&amp;" TAHUN, "&amp;DATEDIF(DISKOMINFOSAN[[#This Row],[TMT CPNS]],DISKOMINFOSAN[[#This Row],[TANGGAL PENGUMPULAN DATA]],"ym")&amp;" BULAN"</f>
        <v>15 TAHUN, 5 BULAN</v>
      </c>
      <c r="T7" t="s">
        <v>99</v>
      </c>
      <c r="U7" t="s">
        <v>399</v>
      </c>
      <c r="V7" s="52" t="str">
        <f>VLOOKUP(DISKOMINFOSAN[[#This Row],[PENDIDIKAN]],pendidkan[],3,0)</f>
        <v>Pendidikan sarjana</v>
      </c>
      <c r="W7" t="s">
        <v>400</v>
      </c>
      <c r="X7" s="5">
        <v>1</v>
      </c>
      <c r="Y7" t="str">
        <f>VLOOKUP(DISKOMINFOSAN[[#This Row],[KODE PEGAWAI ASN]],kode2[],2,0)</f>
        <v>Pegawai Negeri Sipil (PNS)</v>
      </c>
      <c r="Z7" t="s">
        <v>113</v>
      </c>
      <c r="AA7" s="24">
        <v>45818</v>
      </c>
    </row>
    <row r="8" spans="1:27" x14ac:dyDescent="0.3">
      <c r="A8" s="12">
        <v>7</v>
      </c>
      <c r="B8" t="s">
        <v>19</v>
      </c>
      <c r="C8" s="3" t="s">
        <v>255</v>
      </c>
      <c r="D8" s="52" t="str">
        <f>VLOOKUP(DISKOMINFOSAN[[#This Row],[NAMA]],UNK[],4,0)</f>
        <v>BIDANG PENGELOLAAN INFORMASI DAN KOMUNIKASI PUBLIK</v>
      </c>
      <c r="E8" t="s">
        <v>25</v>
      </c>
      <c r="F8" s="4">
        <v>31251</v>
      </c>
      <c r="G8" s="5">
        <v>2</v>
      </c>
      <c r="H8" s="5" t="str">
        <f>VLOOKUP(DISKOMINFOSAN[[#This Row],[KODE JENIS KELAMIN]],JK[],2,0)</f>
        <v>PEREMPUAN</v>
      </c>
      <c r="I8" s="5">
        <f>DATEDIF(DISKOMINFOSAN[[#This Row],[TANGGAL LAHIR]],DISKOMINFOSAN[[#This Row],[TANGGAL PENGUMPULAN DATA]],"Y")</f>
        <v>39</v>
      </c>
      <c r="J8" s="5" t="str">
        <f>UPPER(IFERROR(VLOOKUP(DISKOMINFOSAN[[#This Row],[PANGKAT (GOLONGAN/RUANG)]],PANGKAT[],5,0),DISKOMINFOSAN[[#This Row],[PANGKAT (GOLONGAN/RUANG)]]))</f>
        <v>III/D</v>
      </c>
      <c r="K8" t="s">
        <v>350</v>
      </c>
      <c r="L8" s="4">
        <v>44652</v>
      </c>
      <c r="M8" t="s">
        <v>49</v>
      </c>
      <c r="N8" t="s">
        <v>77</v>
      </c>
      <c r="O8" t="str">
        <f>VLOOKUP(DISKOMINFOSAN[[#This Row],[JABATAN]],JABATAN[],3,0)</f>
        <v>JABATAN NONMANAJERIAL</v>
      </c>
      <c r="P8" t="str">
        <f>VLOOKUP(DISKOMINFOSAN[[#This Row],[JABATAN]],JABATAN[],4,0)</f>
        <v>JABATAN PELAKSANA</v>
      </c>
      <c r="Q8" t="str">
        <f>VLOOKUP(DISKOMINFOSAN[[#This Row],[JABATAN]],JABATAN[],5,0)</f>
        <v>NON ESELON</v>
      </c>
      <c r="R8" s="12">
        <f>DATEDIF(DISKOMINFOSAN[[#This Row],[TMT CPNS]],DISKOMINFOSAN[[#This Row],[TANGGAL PENGUMPULAN DATA]],"y")</f>
        <v>19</v>
      </c>
      <c r="S8" t="str">
        <f>DATEDIF(DISKOMINFOSAN[[#This Row],[TMT CPNS]],DISKOMINFOSAN[[#This Row],[TANGGAL PENGUMPULAN DATA]],"y")&amp;" TAHUN, "&amp;DATEDIF(DISKOMINFOSAN[[#This Row],[TMT CPNS]],DISKOMINFOSAN[[#This Row],[TANGGAL PENGUMPULAN DATA]],"ym")&amp;" BULAN"</f>
        <v>19 TAHUN, 2 BULAN</v>
      </c>
      <c r="T8" t="s">
        <v>100</v>
      </c>
      <c r="U8" t="s">
        <v>390</v>
      </c>
      <c r="V8" s="52" t="str">
        <f>VLOOKUP(DISKOMINFOSAN[[#This Row],[PENDIDIKAN]],pendidkan[],3,0)</f>
        <v>Pendidikan magister</v>
      </c>
      <c r="W8" t="s">
        <v>401</v>
      </c>
      <c r="X8" s="5">
        <v>1</v>
      </c>
      <c r="Y8" t="str">
        <f>VLOOKUP(DISKOMINFOSAN[[#This Row],[KODE PEGAWAI ASN]],kode2[],2,0)</f>
        <v>Pegawai Negeri Sipil (PNS)</v>
      </c>
      <c r="Z8" t="s">
        <v>114</v>
      </c>
      <c r="AA8" s="24">
        <v>45818</v>
      </c>
    </row>
    <row r="9" spans="1:27" x14ac:dyDescent="0.3">
      <c r="A9" s="12">
        <v>8</v>
      </c>
      <c r="B9" t="s">
        <v>20</v>
      </c>
      <c r="C9" s="3" t="s">
        <v>257</v>
      </c>
      <c r="D9" s="52" t="str">
        <f>VLOOKUP(DISKOMINFOSAN[[#This Row],[NAMA]],UNK[],4,0)</f>
        <v>BIDANG PENGELOLAAN APLIKASI INFORMATIKA</v>
      </c>
      <c r="E9" t="s">
        <v>11</v>
      </c>
      <c r="F9" s="4">
        <v>33014</v>
      </c>
      <c r="G9" s="5">
        <v>1</v>
      </c>
      <c r="H9" s="5" t="str">
        <f>VLOOKUP(DISKOMINFOSAN[[#This Row],[KODE JENIS KELAMIN]],JK[],2,0)</f>
        <v>LAKI-LAKI</v>
      </c>
      <c r="I9" s="5">
        <f>DATEDIF(DISKOMINFOSAN[[#This Row],[TANGGAL LAHIR]],DISKOMINFOSAN[[#This Row],[TANGGAL PENGUMPULAN DATA]],"Y")</f>
        <v>35</v>
      </c>
      <c r="J9" s="5" t="str">
        <f>UPPER(IFERROR(VLOOKUP(DISKOMINFOSAN[[#This Row],[PANGKAT (GOLONGAN/RUANG)]],PANGKAT[],5,0),DISKOMINFOSAN[[#This Row],[PANGKAT (GOLONGAN/RUANG)]]))</f>
        <v>III/D</v>
      </c>
      <c r="K9" t="s">
        <v>350</v>
      </c>
      <c r="L9" s="4">
        <v>45200</v>
      </c>
      <c r="M9" t="s">
        <v>84</v>
      </c>
      <c r="N9" t="s">
        <v>79</v>
      </c>
      <c r="O9" t="str">
        <f>VLOOKUP(DISKOMINFOSAN[[#This Row],[JABATAN]],JABATAN[],3,0)</f>
        <v>JABATAN MANAJERIAL</v>
      </c>
      <c r="P9" t="str">
        <f>VLOOKUP(DISKOMINFOSAN[[#This Row],[JABATAN]],JABATAN[],4,0)</f>
        <v>JABATAN ADMINISTRATOR</v>
      </c>
      <c r="Q9" t="str">
        <f>VLOOKUP(DISKOMINFOSAN[[#This Row],[JABATAN]],JABATAN[],5,0)</f>
        <v>III/B</v>
      </c>
      <c r="R9" s="12">
        <f>DATEDIF(DISKOMINFOSAN[[#This Row],[TMT CPNS]],DISKOMINFOSAN[[#This Row],[TANGGAL PENGUMPULAN DATA]],"y")</f>
        <v>13</v>
      </c>
      <c r="S9" t="str">
        <f>DATEDIF(DISKOMINFOSAN[[#This Row],[TMT CPNS]],DISKOMINFOSAN[[#This Row],[TANGGAL PENGUMPULAN DATA]],"y")&amp;" TAHUN, "&amp;DATEDIF(DISKOMINFOSAN[[#This Row],[TMT CPNS]],DISKOMINFOSAN[[#This Row],[TANGGAL PENGUMPULAN DATA]],"ym")&amp;" BULAN"</f>
        <v>13 TAHUN, 0 BULAN</v>
      </c>
      <c r="T9" t="s">
        <v>101</v>
      </c>
      <c r="U9" t="s">
        <v>402</v>
      </c>
      <c r="V9" s="52" t="str">
        <f>VLOOKUP(DISKOMINFOSAN[[#This Row],[PENDIDIKAN]],pendidkan[],3,0)</f>
        <v>Pendidikan magister</v>
      </c>
      <c r="W9" t="s">
        <v>403</v>
      </c>
      <c r="X9" s="5">
        <v>1</v>
      </c>
      <c r="Y9" t="str">
        <f>VLOOKUP(DISKOMINFOSAN[[#This Row],[KODE PEGAWAI ASN]],kode2[],2,0)</f>
        <v>Pegawai Negeri Sipil (PNS)</v>
      </c>
      <c r="Z9" t="s">
        <v>115</v>
      </c>
      <c r="AA9" s="24">
        <v>45818</v>
      </c>
    </row>
    <row r="10" spans="1:27" x14ac:dyDescent="0.3">
      <c r="A10" s="12">
        <v>9</v>
      </c>
      <c r="B10" t="s">
        <v>21</v>
      </c>
      <c r="C10" s="3" t="s">
        <v>255</v>
      </c>
      <c r="D10" s="52" t="str">
        <f>VLOOKUP(DISKOMINFOSAN[[#This Row],[NAMA]],UNK[],4,0)</f>
        <v>BIDANG STATISTIK DAN PERSANDIAN</v>
      </c>
      <c r="E10" t="s">
        <v>12</v>
      </c>
      <c r="F10" s="4">
        <v>28832</v>
      </c>
      <c r="G10" s="5">
        <v>1</v>
      </c>
      <c r="H10" s="5" t="str">
        <f>VLOOKUP(DISKOMINFOSAN[[#This Row],[KODE JENIS KELAMIN]],JK[],2,0)</f>
        <v>LAKI-LAKI</v>
      </c>
      <c r="I10" s="5">
        <f>DATEDIF(DISKOMINFOSAN[[#This Row],[TANGGAL LAHIR]],DISKOMINFOSAN[[#This Row],[TANGGAL PENGUMPULAN DATA]],"Y")</f>
        <v>46</v>
      </c>
      <c r="J10" s="5" t="str">
        <f>UPPER(IFERROR(VLOOKUP(DISKOMINFOSAN[[#This Row],[PANGKAT (GOLONGAN/RUANG)]],PANGKAT[],5,0),DISKOMINFOSAN[[#This Row],[PANGKAT (GOLONGAN/RUANG)]]))</f>
        <v>III/D</v>
      </c>
      <c r="K10" t="s">
        <v>350</v>
      </c>
      <c r="L10" s="4">
        <v>45200</v>
      </c>
      <c r="M10" t="s">
        <v>85</v>
      </c>
      <c r="N10" t="s">
        <v>29</v>
      </c>
      <c r="O10" t="str">
        <f>VLOOKUP(DISKOMINFOSAN[[#This Row],[JABATAN]],JABATAN[],3,0)</f>
        <v>JABATAN NONMANAJERIAL</v>
      </c>
      <c r="P10" t="str">
        <f>VLOOKUP(DISKOMINFOSAN[[#This Row],[JABATAN]],JABATAN[],4,0)</f>
        <v>JABATAN FUNGSIONAL</v>
      </c>
      <c r="Q10" t="str">
        <f>VLOOKUP(DISKOMINFOSAN[[#This Row],[JABATAN]],JABATAN[],5,0)</f>
        <v>NON ESELON</v>
      </c>
      <c r="R10" s="12">
        <f>DATEDIF(DISKOMINFOSAN[[#This Row],[TMT CPNS]],DISKOMINFOSAN[[#This Row],[TANGGAL PENGUMPULAN DATA]],"y")</f>
        <v>19</v>
      </c>
      <c r="S10" t="str">
        <f>DATEDIF(DISKOMINFOSAN[[#This Row],[TMT CPNS]],DISKOMINFOSAN[[#This Row],[TANGGAL PENGUMPULAN DATA]],"y")&amp;" TAHUN, "&amp;DATEDIF(DISKOMINFOSAN[[#This Row],[TMT CPNS]],DISKOMINFOSAN[[#This Row],[TANGGAL PENGUMPULAN DATA]],"ym")&amp;" BULAN"</f>
        <v>19 TAHUN, 2 BULAN</v>
      </c>
      <c r="T10" t="s">
        <v>100</v>
      </c>
      <c r="U10" t="s">
        <v>404</v>
      </c>
      <c r="V10" s="52" t="str">
        <f>VLOOKUP(DISKOMINFOSAN[[#This Row],[PENDIDIKAN]],pendidkan[],3,0)</f>
        <v>Pendidikan sarjana</v>
      </c>
      <c r="W10" t="s">
        <v>405</v>
      </c>
      <c r="X10" s="5">
        <v>1</v>
      </c>
      <c r="Y10" t="str">
        <f>VLOOKUP(DISKOMINFOSAN[[#This Row],[KODE PEGAWAI ASN]],kode2[],2,0)</f>
        <v>Pegawai Negeri Sipil (PNS)</v>
      </c>
      <c r="Z10" t="s">
        <v>116</v>
      </c>
      <c r="AA10" s="24">
        <v>45818</v>
      </c>
    </row>
    <row r="11" spans="1:27" x14ac:dyDescent="0.3">
      <c r="A11" s="12">
        <v>10</v>
      </c>
      <c r="B11" t="s">
        <v>27</v>
      </c>
      <c r="C11" s="3" t="s">
        <v>256</v>
      </c>
      <c r="D11" s="52" t="str">
        <f>VLOOKUP(DISKOMINFOSAN[[#This Row],[NAMA]],UNK[],4,0)</f>
        <v>BIDANG PENGELOLAAN APLIKASI INFORMATIKA</v>
      </c>
      <c r="E11" t="s">
        <v>72</v>
      </c>
      <c r="F11" s="4">
        <v>29672</v>
      </c>
      <c r="G11" s="5">
        <v>1</v>
      </c>
      <c r="H11" s="5" t="str">
        <f>VLOOKUP(DISKOMINFOSAN[[#This Row],[KODE JENIS KELAMIN]],JK[],2,0)</f>
        <v>LAKI-LAKI</v>
      </c>
      <c r="I11" s="5">
        <f>DATEDIF(DISKOMINFOSAN[[#This Row],[TANGGAL LAHIR]],DISKOMINFOSAN[[#This Row],[TANGGAL PENGUMPULAN DATA]],"Y")</f>
        <v>44</v>
      </c>
      <c r="J11" s="5" t="str">
        <f>UPPER(IFERROR(VLOOKUP(DISKOMINFOSAN[[#This Row],[PANGKAT (GOLONGAN/RUANG)]],PANGKAT[],5,0),DISKOMINFOSAN[[#This Row],[PANGKAT (GOLONGAN/RUANG)]]))</f>
        <v>III/D</v>
      </c>
      <c r="K11" t="s">
        <v>350</v>
      </c>
      <c r="L11" s="4">
        <v>45323</v>
      </c>
      <c r="M11" t="s">
        <v>28</v>
      </c>
      <c r="N11" t="s">
        <v>29</v>
      </c>
      <c r="O11" t="str">
        <f>VLOOKUP(DISKOMINFOSAN[[#This Row],[JABATAN]],JABATAN[],3,0)</f>
        <v>JABATAN NONMANAJERIAL</v>
      </c>
      <c r="P11" t="str">
        <f>VLOOKUP(DISKOMINFOSAN[[#This Row],[JABATAN]],JABATAN[],4,0)</f>
        <v>JABATAN FUNGSIONAL</v>
      </c>
      <c r="Q11" t="str">
        <f>VLOOKUP(DISKOMINFOSAN[[#This Row],[JABATAN]],JABATAN[],5,0)</f>
        <v>NON ESELON</v>
      </c>
      <c r="R11" s="12">
        <f>DATEDIF(DISKOMINFOSAN[[#This Row],[TMT CPNS]],DISKOMINFOSAN[[#This Row],[TANGGAL PENGUMPULAN DATA]],"y")</f>
        <v>15</v>
      </c>
      <c r="S11" t="str">
        <f>DATEDIF(DISKOMINFOSAN[[#This Row],[TMT CPNS]],DISKOMINFOSAN[[#This Row],[TANGGAL PENGUMPULAN DATA]],"y")&amp;" TAHUN, "&amp;DATEDIF(DISKOMINFOSAN[[#This Row],[TMT CPNS]],DISKOMINFOSAN[[#This Row],[TANGGAL PENGUMPULAN DATA]],"ym")&amp;" BULAN"</f>
        <v>15 TAHUN, 5 BULAN</v>
      </c>
      <c r="T11" t="s">
        <v>99</v>
      </c>
      <c r="U11" t="s">
        <v>406</v>
      </c>
      <c r="V11" s="52" t="str">
        <f>VLOOKUP(DISKOMINFOSAN[[#This Row],[PENDIDIKAN]],pendidkan[],3,0)</f>
        <v>Diploma III</v>
      </c>
      <c r="W11" t="s">
        <v>407</v>
      </c>
      <c r="X11" s="5">
        <v>1</v>
      </c>
      <c r="Y11" t="str">
        <f>VLOOKUP(DISKOMINFOSAN[[#This Row],[KODE PEGAWAI ASN]],kode2[],2,0)</f>
        <v>Pegawai Negeri Sipil (PNS)</v>
      </c>
      <c r="Z11" t="s">
        <v>117</v>
      </c>
      <c r="AA11" s="24">
        <v>45818</v>
      </c>
    </row>
    <row r="12" spans="1:27" x14ac:dyDescent="0.3">
      <c r="A12" s="12">
        <v>11</v>
      </c>
      <c r="B12" t="s">
        <v>30</v>
      </c>
      <c r="C12" s="3" t="s">
        <v>258</v>
      </c>
      <c r="D12" s="52" t="str">
        <f>VLOOKUP(DISKOMINFOSAN[[#This Row],[NAMA]],UNK[],4,0)</f>
        <v>BIDANG PENGELOLAAN INFORMASI DAN KOMUNIKASI PUBLIK</v>
      </c>
      <c r="E12" t="s">
        <v>31</v>
      </c>
      <c r="F12" s="4">
        <v>30096</v>
      </c>
      <c r="G12" s="5">
        <v>1</v>
      </c>
      <c r="H12" s="5" t="str">
        <f>VLOOKUP(DISKOMINFOSAN[[#This Row],[KODE JENIS KELAMIN]],JK[],2,0)</f>
        <v>LAKI-LAKI</v>
      </c>
      <c r="I12" s="5">
        <f>DATEDIF(DISKOMINFOSAN[[#This Row],[TANGGAL LAHIR]],DISKOMINFOSAN[[#This Row],[TANGGAL PENGUMPULAN DATA]],"Y")</f>
        <v>43</v>
      </c>
      <c r="J12" s="5" t="str">
        <f>UPPER(IFERROR(VLOOKUP(DISKOMINFOSAN[[#This Row],[PANGKAT (GOLONGAN/RUANG)]],PANGKAT[],5,0),DISKOMINFOSAN[[#This Row],[PANGKAT (GOLONGAN/RUANG)]]))</f>
        <v>III/D</v>
      </c>
      <c r="K12" t="s">
        <v>350</v>
      </c>
      <c r="L12" s="4">
        <v>45383</v>
      </c>
      <c r="M12" t="s">
        <v>81</v>
      </c>
      <c r="N12" t="s">
        <v>79</v>
      </c>
      <c r="O12" t="str">
        <f>VLOOKUP(DISKOMINFOSAN[[#This Row],[JABATAN]],JABATAN[],3,0)</f>
        <v>JABATAN NONMANAJERIAL</v>
      </c>
      <c r="P12" t="str">
        <f>VLOOKUP(DISKOMINFOSAN[[#This Row],[JABATAN]],JABATAN[],4,0)</f>
        <v>JABATAN FUNGSIONAL</v>
      </c>
      <c r="Q12" t="str">
        <f>VLOOKUP(DISKOMINFOSAN[[#This Row],[JABATAN]],JABATAN[],5,0)</f>
        <v>NON ESELON</v>
      </c>
      <c r="R12" s="12">
        <f>DATEDIF(DISKOMINFOSAN[[#This Row],[TMT CPNS]],DISKOMINFOSAN[[#This Row],[TANGGAL PENGUMPULAN DATA]],"y")</f>
        <v>16</v>
      </c>
      <c r="S12" t="str">
        <f>DATEDIF(DISKOMINFOSAN[[#This Row],[TMT CPNS]],DISKOMINFOSAN[[#This Row],[TANGGAL PENGUMPULAN DATA]],"y")&amp;" TAHUN, "&amp;DATEDIF(DISKOMINFOSAN[[#This Row],[TMT CPNS]],DISKOMINFOSAN[[#This Row],[TANGGAL PENGUMPULAN DATA]],"ym")&amp;" BULAN"</f>
        <v>16 TAHUN, 2 BULAN</v>
      </c>
      <c r="T12" t="s">
        <v>99</v>
      </c>
      <c r="U12" t="s">
        <v>390</v>
      </c>
      <c r="V12" s="52" t="str">
        <f>VLOOKUP(DISKOMINFOSAN[[#This Row],[PENDIDIKAN]],pendidkan[],3,0)</f>
        <v>Pendidikan magister</v>
      </c>
      <c r="W12" t="s">
        <v>408</v>
      </c>
      <c r="X12" s="5">
        <v>1</v>
      </c>
      <c r="Y12" t="str">
        <f>VLOOKUP(DISKOMINFOSAN[[#This Row],[KODE PEGAWAI ASN]],kode2[],2,0)</f>
        <v>Pegawai Negeri Sipil (PNS)</v>
      </c>
      <c r="Z12" t="s">
        <v>118</v>
      </c>
      <c r="AA12" s="24">
        <v>45818</v>
      </c>
    </row>
    <row r="13" spans="1:27" x14ac:dyDescent="0.3">
      <c r="A13" s="12">
        <v>12</v>
      </c>
      <c r="B13" t="s">
        <v>32</v>
      </c>
      <c r="C13" s="3" t="s">
        <v>254</v>
      </c>
      <c r="D13" s="52" t="str">
        <f>VLOOKUP(DISKOMINFOSAN[[#This Row],[NAMA]],UNK[],4,0)</f>
        <v>SEKSRETARIAT</v>
      </c>
      <c r="E13" t="s">
        <v>33</v>
      </c>
      <c r="F13" s="4">
        <v>30104</v>
      </c>
      <c r="G13" s="5">
        <v>2</v>
      </c>
      <c r="H13" s="5" t="str">
        <f>VLOOKUP(DISKOMINFOSAN[[#This Row],[KODE JENIS KELAMIN]],JK[],2,0)</f>
        <v>PEREMPUAN</v>
      </c>
      <c r="I13" s="5">
        <f>DATEDIF(DISKOMINFOSAN[[#This Row],[TANGGAL LAHIR]],DISKOMINFOSAN[[#This Row],[TANGGAL PENGUMPULAN DATA]],"Y")</f>
        <v>43</v>
      </c>
      <c r="J13" s="5" t="str">
        <f>UPPER(IFERROR(VLOOKUP(DISKOMINFOSAN[[#This Row],[PANGKAT (GOLONGAN/RUANG)]],PANGKAT[],5,0),DISKOMINFOSAN[[#This Row],[PANGKAT (GOLONGAN/RUANG)]]))</f>
        <v>III/D</v>
      </c>
      <c r="K13" t="s">
        <v>350</v>
      </c>
      <c r="L13" s="4">
        <v>45566</v>
      </c>
      <c r="M13" t="s">
        <v>86</v>
      </c>
      <c r="N13" t="s">
        <v>79</v>
      </c>
      <c r="O13" t="str">
        <f>VLOOKUP(DISKOMINFOSAN[[#This Row],[JABATAN]],JABATAN[],3,0)</f>
        <v>JABATAN MANAJERIAL</v>
      </c>
      <c r="P13" t="str">
        <f>VLOOKUP(DISKOMINFOSAN[[#This Row],[JABATAN]],JABATAN[],4,0)</f>
        <v>JABATAN PENGAWAS</v>
      </c>
      <c r="Q13" t="str">
        <f>VLOOKUP(DISKOMINFOSAN[[#This Row],[JABATAN]],JABATAN[],5,0)</f>
        <v>IV/A</v>
      </c>
      <c r="R13" s="12">
        <f>DATEDIF(DISKOMINFOSAN[[#This Row],[TMT CPNS]],DISKOMINFOSAN[[#This Row],[TANGGAL PENGUMPULAN DATA]],"y")</f>
        <v>20</v>
      </c>
      <c r="S13" t="str">
        <f>DATEDIF(DISKOMINFOSAN[[#This Row],[TMT CPNS]],DISKOMINFOSAN[[#This Row],[TANGGAL PENGUMPULAN DATA]],"y")&amp;" TAHUN, "&amp;DATEDIF(DISKOMINFOSAN[[#This Row],[TMT CPNS]],DISKOMINFOSAN[[#This Row],[TANGGAL PENGUMPULAN DATA]],"ym")&amp;" BULAN"</f>
        <v>20 TAHUN, 5 BULAN</v>
      </c>
      <c r="T13" t="s">
        <v>102</v>
      </c>
      <c r="U13" t="s">
        <v>399</v>
      </c>
      <c r="V13" s="52" t="str">
        <f>VLOOKUP(DISKOMINFOSAN[[#This Row],[PENDIDIKAN]],pendidkan[],3,0)</f>
        <v>Pendidikan sarjana</v>
      </c>
      <c r="W13" t="s">
        <v>409</v>
      </c>
      <c r="X13" s="5">
        <v>1</v>
      </c>
      <c r="Y13" t="str">
        <f>VLOOKUP(DISKOMINFOSAN[[#This Row],[KODE PEGAWAI ASN]],kode2[],2,0)</f>
        <v>Pegawai Negeri Sipil (PNS)</v>
      </c>
      <c r="Z13" t="s">
        <v>119</v>
      </c>
      <c r="AA13" s="24">
        <v>45818</v>
      </c>
    </row>
    <row r="14" spans="1:27" x14ac:dyDescent="0.3">
      <c r="A14" s="12">
        <v>13</v>
      </c>
      <c r="B14" t="s">
        <v>34</v>
      </c>
      <c r="C14" s="3" t="s">
        <v>255</v>
      </c>
      <c r="D14" s="52" t="str">
        <f>VLOOKUP(DISKOMINFOSAN[[#This Row],[NAMA]],UNK[],4,0)</f>
        <v>BIDANG PENGELOLAAN INFORMASI DAN KOMUNIKASI PUBLIK</v>
      </c>
      <c r="E14" t="s">
        <v>35</v>
      </c>
      <c r="F14" s="4">
        <v>29181</v>
      </c>
      <c r="G14" s="5">
        <v>1</v>
      </c>
      <c r="H14" s="5" t="str">
        <f>VLOOKUP(DISKOMINFOSAN[[#This Row],[KODE JENIS KELAMIN]],JK[],2,0)</f>
        <v>LAKI-LAKI</v>
      </c>
      <c r="I14" s="5">
        <f>DATEDIF(DISKOMINFOSAN[[#This Row],[TANGGAL LAHIR]],DISKOMINFOSAN[[#This Row],[TANGGAL PENGUMPULAN DATA]],"Y")</f>
        <v>45</v>
      </c>
      <c r="J14" s="5" t="str">
        <f>UPPER(IFERROR(VLOOKUP(DISKOMINFOSAN[[#This Row],[PANGKAT (GOLONGAN/RUANG)]],PANGKAT[],5,0),DISKOMINFOSAN[[#This Row],[PANGKAT (GOLONGAN/RUANG)]]))</f>
        <v>III/D</v>
      </c>
      <c r="K14" t="s">
        <v>350</v>
      </c>
      <c r="L14" s="4">
        <v>45809</v>
      </c>
      <c r="M14" t="s">
        <v>81</v>
      </c>
      <c r="N14" t="s">
        <v>29</v>
      </c>
      <c r="O14" t="str">
        <f>VLOOKUP(DISKOMINFOSAN[[#This Row],[JABATAN]],JABATAN[],3,0)</f>
        <v>JABATAN NONMANAJERIAL</v>
      </c>
      <c r="P14" t="str">
        <f>VLOOKUP(DISKOMINFOSAN[[#This Row],[JABATAN]],JABATAN[],4,0)</f>
        <v>JABATAN FUNGSIONAL</v>
      </c>
      <c r="Q14" t="str">
        <f>VLOOKUP(DISKOMINFOSAN[[#This Row],[JABATAN]],JABATAN[],5,0)</f>
        <v>NON ESELON</v>
      </c>
      <c r="R14" s="12">
        <f>DATEDIF(DISKOMINFOSAN[[#This Row],[TMT CPNS]],DISKOMINFOSAN[[#This Row],[TANGGAL PENGUMPULAN DATA]],"y")</f>
        <v>19</v>
      </c>
      <c r="S14" t="str">
        <f>DATEDIF(DISKOMINFOSAN[[#This Row],[TMT CPNS]],DISKOMINFOSAN[[#This Row],[TANGGAL PENGUMPULAN DATA]],"y")&amp;" TAHUN, "&amp;DATEDIF(DISKOMINFOSAN[[#This Row],[TMT CPNS]],DISKOMINFOSAN[[#This Row],[TANGGAL PENGUMPULAN DATA]],"ym")&amp;" BULAN"</f>
        <v>19 TAHUN, 2 BULAN</v>
      </c>
      <c r="T14" t="s">
        <v>100</v>
      </c>
      <c r="U14" t="s">
        <v>390</v>
      </c>
      <c r="V14" s="52" t="str">
        <f>VLOOKUP(DISKOMINFOSAN[[#This Row],[PENDIDIKAN]],pendidkan[],3,0)</f>
        <v>Pendidikan magister</v>
      </c>
      <c r="W14" t="s">
        <v>408</v>
      </c>
      <c r="X14" s="5">
        <v>1</v>
      </c>
      <c r="Y14" t="str">
        <f>VLOOKUP(DISKOMINFOSAN[[#This Row],[KODE PEGAWAI ASN]],kode2[],2,0)</f>
        <v>Pegawai Negeri Sipil (PNS)</v>
      </c>
      <c r="Z14" t="s">
        <v>120</v>
      </c>
      <c r="AA14" s="24">
        <v>45818</v>
      </c>
    </row>
    <row r="15" spans="1:27" x14ac:dyDescent="0.3">
      <c r="A15" s="12">
        <v>14</v>
      </c>
      <c r="B15" t="s">
        <v>36</v>
      </c>
      <c r="C15" s="3" t="s">
        <v>256</v>
      </c>
      <c r="D15" s="52" t="str">
        <f>VLOOKUP(DISKOMINFOSAN[[#This Row],[NAMA]],UNK[],4,0)</f>
        <v>BIDANG STATISTIK DAN PERSANDIAN</v>
      </c>
      <c r="E15" t="s">
        <v>37</v>
      </c>
      <c r="F15" s="4">
        <v>27769</v>
      </c>
      <c r="G15" s="5">
        <v>2</v>
      </c>
      <c r="H15" s="5" t="str">
        <f>VLOOKUP(DISKOMINFOSAN[[#This Row],[KODE JENIS KELAMIN]],JK[],2,0)</f>
        <v>PEREMPUAN</v>
      </c>
      <c r="I15" s="5">
        <f>DATEDIF(DISKOMINFOSAN[[#This Row],[TANGGAL LAHIR]],DISKOMINFOSAN[[#This Row],[TANGGAL PENGUMPULAN DATA]],"Y")</f>
        <v>49</v>
      </c>
      <c r="J15" s="5" t="str">
        <f>UPPER(IFERROR(VLOOKUP(DISKOMINFOSAN[[#This Row],[PANGKAT (GOLONGAN/RUANG)]],PANGKAT[],5,0),DISKOMINFOSAN[[#This Row],[PANGKAT (GOLONGAN/RUANG)]]))</f>
        <v>III/C</v>
      </c>
      <c r="K15" t="s">
        <v>73</v>
      </c>
      <c r="L15" s="4">
        <v>44287</v>
      </c>
      <c r="M15" t="s">
        <v>85</v>
      </c>
      <c r="N15" t="s">
        <v>29</v>
      </c>
      <c r="O15" t="str">
        <f>VLOOKUP(DISKOMINFOSAN[[#This Row],[JABATAN]],JABATAN[],3,0)</f>
        <v>JABATAN NONMANAJERIAL</v>
      </c>
      <c r="P15" t="str">
        <f>VLOOKUP(DISKOMINFOSAN[[#This Row],[JABATAN]],JABATAN[],4,0)</f>
        <v>JABATAN FUNGSIONAL</v>
      </c>
      <c r="Q15" t="str">
        <f>VLOOKUP(DISKOMINFOSAN[[#This Row],[JABATAN]],JABATAN[],5,0)</f>
        <v>NON ESELON</v>
      </c>
      <c r="R15" s="12">
        <f>DATEDIF(DISKOMINFOSAN[[#This Row],[TMT CPNS]],DISKOMINFOSAN[[#This Row],[TANGGAL PENGUMPULAN DATA]],"y")</f>
        <v>15</v>
      </c>
      <c r="S15" t="str">
        <f>DATEDIF(DISKOMINFOSAN[[#This Row],[TMT CPNS]],DISKOMINFOSAN[[#This Row],[TANGGAL PENGUMPULAN DATA]],"y")&amp;" TAHUN, "&amp;DATEDIF(DISKOMINFOSAN[[#This Row],[TMT CPNS]],DISKOMINFOSAN[[#This Row],[TANGGAL PENGUMPULAN DATA]],"ym")&amp;" BULAN"</f>
        <v>15 TAHUN, 5 BULAN</v>
      </c>
      <c r="T15" t="s">
        <v>99</v>
      </c>
      <c r="U15" t="s">
        <v>390</v>
      </c>
      <c r="V15" s="52" t="str">
        <f>VLOOKUP(DISKOMINFOSAN[[#This Row],[PENDIDIKAN]],pendidkan[],3,0)</f>
        <v>Pendidikan magister</v>
      </c>
      <c r="W15" t="s">
        <v>408</v>
      </c>
      <c r="X15" s="5">
        <v>1</v>
      </c>
      <c r="Y15" t="str">
        <f>VLOOKUP(DISKOMINFOSAN[[#This Row],[KODE PEGAWAI ASN]],kode2[],2,0)</f>
        <v>Pegawai Negeri Sipil (PNS)</v>
      </c>
      <c r="Z15" t="s">
        <v>121</v>
      </c>
      <c r="AA15" s="24">
        <v>45818</v>
      </c>
    </row>
    <row r="16" spans="1:27" x14ac:dyDescent="0.3">
      <c r="A16" s="12">
        <v>15</v>
      </c>
      <c r="B16" t="s">
        <v>38</v>
      </c>
      <c r="C16" s="3" t="s">
        <v>256</v>
      </c>
      <c r="D16" s="52" t="str">
        <f>VLOOKUP(DISKOMINFOSAN[[#This Row],[NAMA]],UNK[],4,0)</f>
        <v>BIDANG PENGELOLAAN APLIKASI INFORMATIKA</v>
      </c>
      <c r="E16" t="s">
        <v>39</v>
      </c>
      <c r="F16" s="4">
        <v>31724</v>
      </c>
      <c r="G16" s="5">
        <v>1</v>
      </c>
      <c r="H16" s="5" t="str">
        <f>VLOOKUP(DISKOMINFOSAN[[#This Row],[KODE JENIS KELAMIN]],JK[],2,0)</f>
        <v>LAKI-LAKI</v>
      </c>
      <c r="I16" s="5">
        <f>DATEDIF(DISKOMINFOSAN[[#This Row],[TANGGAL LAHIR]],DISKOMINFOSAN[[#This Row],[TANGGAL PENGUMPULAN DATA]],"Y")</f>
        <v>38</v>
      </c>
      <c r="J16" s="5" t="str">
        <f>UPPER(IFERROR(VLOOKUP(DISKOMINFOSAN[[#This Row],[PANGKAT (GOLONGAN/RUANG)]],PANGKAT[],5,0),DISKOMINFOSAN[[#This Row],[PANGKAT (GOLONGAN/RUANG)]]))</f>
        <v>III/C</v>
      </c>
      <c r="K16" t="s">
        <v>73</v>
      </c>
      <c r="L16" s="4">
        <v>44652</v>
      </c>
      <c r="M16" t="s">
        <v>49</v>
      </c>
      <c r="N16" t="s">
        <v>50</v>
      </c>
      <c r="O16" t="str">
        <f>VLOOKUP(DISKOMINFOSAN[[#This Row],[JABATAN]],JABATAN[],3,0)</f>
        <v>JABATAN NONMANAJERIAL</v>
      </c>
      <c r="P16" t="str">
        <f>VLOOKUP(DISKOMINFOSAN[[#This Row],[JABATAN]],JABATAN[],4,0)</f>
        <v>JABATAN PELAKSANA</v>
      </c>
      <c r="Q16" t="str">
        <f>VLOOKUP(DISKOMINFOSAN[[#This Row],[JABATAN]],JABATAN[],5,0)</f>
        <v>NON ESELON</v>
      </c>
      <c r="R16" s="12">
        <f>DATEDIF(DISKOMINFOSAN[[#This Row],[TMT CPNS]],DISKOMINFOSAN[[#This Row],[TANGGAL PENGUMPULAN DATA]],"y")</f>
        <v>15</v>
      </c>
      <c r="S16" t="str">
        <f>DATEDIF(DISKOMINFOSAN[[#This Row],[TMT CPNS]],DISKOMINFOSAN[[#This Row],[TANGGAL PENGUMPULAN DATA]],"y")&amp;" TAHUN, "&amp;DATEDIF(DISKOMINFOSAN[[#This Row],[TMT CPNS]],DISKOMINFOSAN[[#This Row],[TANGGAL PENGUMPULAN DATA]],"ym")&amp;" BULAN"</f>
        <v>15 TAHUN, 5 BULAN</v>
      </c>
      <c r="T16" t="s">
        <v>99</v>
      </c>
      <c r="U16" t="s">
        <v>410</v>
      </c>
      <c r="V16" s="52" t="str">
        <f>VLOOKUP(DISKOMINFOSAN[[#This Row],[PENDIDIKAN]],pendidkan[],3,0)</f>
        <v>Pendidikan magister</v>
      </c>
      <c r="W16" t="s">
        <v>411</v>
      </c>
      <c r="X16" s="5">
        <v>1</v>
      </c>
      <c r="Y16" t="str">
        <f>VLOOKUP(DISKOMINFOSAN[[#This Row],[KODE PEGAWAI ASN]],kode2[],2,0)</f>
        <v>Pegawai Negeri Sipil (PNS)</v>
      </c>
      <c r="Z16" t="s">
        <v>122</v>
      </c>
      <c r="AA16" s="24">
        <v>45818</v>
      </c>
    </row>
    <row r="17" spans="1:27" x14ac:dyDescent="0.3">
      <c r="A17" s="12">
        <v>16</v>
      </c>
      <c r="B17" t="s">
        <v>40</v>
      </c>
      <c r="C17" s="3" t="s">
        <v>259</v>
      </c>
      <c r="D17" s="52" t="str">
        <f>VLOOKUP(DISKOMINFOSAN[[#This Row],[NAMA]],UNK[],4,0)</f>
        <v>SEKSRETARIAT</v>
      </c>
      <c r="E17" t="s">
        <v>41</v>
      </c>
      <c r="F17" s="4">
        <v>31538</v>
      </c>
      <c r="G17" s="5">
        <v>1</v>
      </c>
      <c r="H17" s="5" t="str">
        <f>VLOOKUP(DISKOMINFOSAN[[#This Row],[KODE JENIS KELAMIN]],JK[],2,0)</f>
        <v>LAKI-LAKI</v>
      </c>
      <c r="I17" s="5">
        <f>DATEDIF(DISKOMINFOSAN[[#This Row],[TANGGAL LAHIR]],DISKOMINFOSAN[[#This Row],[TANGGAL PENGUMPULAN DATA]],"Y")</f>
        <v>39</v>
      </c>
      <c r="J17" s="5" t="str">
        <f>UPPER(IFERROR(VLOOKUP(DISKOMINFOSAN[[#This Row],[PANGKAT (GOLONGAN/RUANG)]],PANGKAT[],5,0),DISKOMINFOSAN[[#This Row],[PANGKAT (GOLONGAN/RUANG)]]))</f>
        <v>III/C</v>
      </c>
      <c r="K17" t="s">
        <v>73</v>
      </c>
      <c r="L17" s="4">
        <v>45444</v>
      </c>
      <c r="M17" t="s">
        <v>87</v>
      </c>
      <c r="N17" t="s">
        <v>88</v>
      </c>
      <c r="O17" t="str">
        <f>VLOOKUP(DISKOMINFOSAN[[#This Row],[JABATAN]],JABATAN[],3,0)</f>
        <v>JABATAN MANAJERIAL</v>
      </c>
      <c r="P17" t="str">
        <f>VLOOKUP(DISKOMINFOSAN[[#This Row],[JABATAN]],JABATAN[],4,0)</f>
        <v>JABATAN PENGAWAS</v>
      </c>
      <c r="Q17" t="str">
        <f>VLOOKUP(DISKOMINFOSAN[[#This Row],[JABATAN]],JABATAN[],5,0)</f>
        <v>IV/A</v>
      </c>
      <c r="R17" s="12">
        <f>DATEDIF(DISKOMINFOSAN[[#This Row],[TMT CPNS]],DISKOMINFOSAN[[#This Row],[TANGGAL PENGUMPULAN DATA]],"y")</f>
        <v>17</v>
      </c>
      <c r="S17" t="str">
        <f>DATEDIF(DISKOMINFOSAN[[#This Row],[TMT CPNS]],DISKOMINFOSAN[[#This Row],[TANGGAL PENGUMPULAN DATA]],"y")&amp;" TAHUN, "&amp;DATEDIF(DISKOMINFOSAN[[#This Row],[TMT CPNS]],DISKOMINFOSAN[[#This Row],[TANGGAL PENGUMPULAN DATA]],"ym")&amp;" BULAN"</f>
        <v>17 TAHUN, 5 BULAN</v>
      </c>
      <c r="T17" t="s">
        <v>103</v>
      </c>
      <c r="U17" t="s">
        <v>390</v>
      </c>
      <c r="V17" s="52" t="str">
        <f>VLOOKUP(DISKOMINFOSAN[[#This Row],[PENDIDIKAN]],pendidkan[],3,0)</f>
        <v>Pendidikan magister</v>
      </c>
      <c r="W17" t="s">
        <v>401</v>
      </c>
      <c r="X17" s="5">
        <v>1</v>
      </c>
      <c r="Y17" t="str">
        <f>VLOOKUP(DISKOMINFOSAN[[#This Row],[KODE PEGAWAI ASN]],kode2[],2,0)</f>
        <v>Pegawai Negeri Sipil (PNS)</v>
      </c>
      <c r="Z17" t="s">
        <v>123</v>
      </c>
      <c r="AA17" s="24">
        <v>45818</v>
      </c>
    </row>
    <row r="18" spans="1:27" x14ac:dyDescent="0.3">
      <c r="A18" s="12">
        <v>17</v>
      </c>
      <c r="B18" t="s">
        <v>42</v>
      </c>
      <c r="C18" s="3" t="s">
        <v>260</v>
      </c>
      <c r="D18" s="52" t="str">
        <f>VLOOKUP(DISKOMINFOSAN[[#This Row],[NAMA]],UNK[],4,0)</f>
        <v>BIDANG PENGELOLAAN INFORMASI DAN KOMUNIKASI PUBLIK</v>
      </c>
      <c r="E18" t="s">
        <v>43</v>
      </c>
      <c r="F18" s="4">
        <v>33844</v>
      </c>
      <c r="G18" s="5">
        <v>1</v>
      </c>
      <c r="H18" s="5" t="str">
        <f>VLOOKUP(DISKOMINFOSAN[[#This Row],[KODE JENIS KELAMIN]],JK[],2,0)</f>
        <v>LAKI-LAKI</v>
      </c>
      <c r="I18" s="5">
        <f>DATEDIF(DISKOMINFOSAN[[#This Row],[TANGGAL LAHIR]],DISKOMINFOSAN[[#This Row],[TANGGAL PENGUMPULAN DATA]],"Y")</f>
        <v>32</v>
      </c>
      <c r="J18" s="5" t="str">
        <f>UPPER(IFERROR(VLOOKUP(DISKOMINFOSAN[[#This Row],[PANGKAT (GOLONGAN/RUANG)]],PANGKAT[],5,0),DISKOMINFOSAN[[#This Row],[PANGKAT (GOLONGAN/RUANG)]]))</f>
        <v>III/B</v>
      </c>
      <c r="K18" t="s">
        <v>351</v>
      </c>
      <c r="L18" s="4">
        <v>45627</v>
      </c>
      <c r="M18" t="s">
        <v>49</v>
      </c>
      <c r="N18" t="s">
        <v>50</v>
      </c>
      <c r="O18" t="str">
        <f>VLOOKUP(DISKOMINFOSAN[[#This Row],[JABATAN]],JABATAN[],3,0)</f>
        <v>JABATAN NONMANAJERIAL</v>
      </c>
      <c r="P18" t="str">
        <f>VLOOKUP(DISKOMINFOSAN[[#This Row],[JABATAN]],JABATAN[],4,0)</f>
        <v>JABATAN PELAKSANA</v>
      </c>
      <c r="Q18" t="str">
        <f>VLOOKUP(DISKOMINFOSAN[[#This Row],[JABATAN]],JABATAN[],5,0)</f>
        <v>NON ESELON</v>
      </c>
      <c r="R18" s="12">
        <f>DATEDIF(DISKOMINFOSAN[[#This Row],[TMT CPNS]],DISKOMINFOSAN[[#This Row],[TANGGAL PENGUMPULAN DATA]],"y")</f>
        <v>4</v>
      </c>
      <c r="S18" t="str">
        <f>DATEDIF(DISKOMINFOSAN[[#This Row],[TMT CPNS]],DISKOMINFOSAN[[#This Row],[TANGGAL PENGUMPULAN DATA]],"y")&amp;" TAHUN, "&amp;DATEDIF(DISKOMINFOSAN[[#This Row],[TMT CPNS]],DISKOMINFOSAN[[#This Row],[TANGGAL PENGUMPULAN DATA]],"ym")&amp;" BULAN"</f>
        <v>4 TAHUN, 6 BULAN</v>
      </c>
      <c r="T18" t="s">
        <v>104</v>
      </c>
      <c r="U18" t="s">
        <v>397</v>
      </c>
      <c r="V18" s="52" t="str">
        <f>VLOOKUP(DISKOMINFOSAN[[#This Row],[PENDIDIKAN]],pendidkan[],3,0)</f>
        <v>Pendidikan sarjana</v>
      </c>
      <c r="W18" t="s">
        <v>412</v>
      </c>
      <c r="X18" s="5">
        <v>1</v>
      </c>
      <c r="Y18" t="str">
        <f>VLOOKUP(DISKOMINFOSAN[[#This Row],[KODE PEGAWAI ASN]],kode2[],2,0)</f>
        <v>Pegawai Negeri Sipil (PNS)</v>
      </c>
      <c r="Z18" t="s">
        <v>124</v>
      </c>
      <c r="AA18" s="24">
        <v>45818</v>
      </c>
    </row>
    <row r="19" spans="1:27" x14ac:dyDescent="0.3">
      <c r="A19" s="12">
        <v>18</v>
      </c>
      <c r="B19" t="s">
        <v>44</v>
      </c>
      <c r="C19" s="3" t="s">
        <v>260</v>
      </c>
      <c r="D19" s="52" t="str">
        <f>VLOOKUP(DISKOMINFOSAN[[#This Row],[NAMA]],UNK[],4,0)</f>
        <v>SEKSRETARIAT</v>
      </c>
      <c r="E19" t="s">
        <v>45</v>
      </c>
      <c r="F19" s="4">
        <v>33514</v>
      </c>
      <c r="G19" s="5">
        <v>2</v>
      </c>
      <c r="H19" s="5" t="str">
        <f>VLOOKUP(DISKOMINFOSAN[[#This Row],[KODE JENIS KELAMIN]],JK[],2,0)</f>
        <v>PEREMPUAN</v>
      </c>
      <c r="I19" s="5">
        <f>DATEDIF(DISKOMINFOSAN[[#This Row],[TANGGAL LAHIR]],DISKOMINFOSAN[[#This Row],[TANGGAL PENGUMPULAN DATA]],"Y")</f>
        <v>33</v>
      </c>
      <c r="J19" s="5" t="str">
        <f>UPPER(IFERROR(VLOOKUP(DISKOMINFOSAN[[#This Row],[PANGKAT (GOLONGAN/RUANG)]],PANGKAT[],5,0),DISKOMINFOSAN[[#This Row],[PANGKAT (GOLONGAN/RUANG)]]))</f>
        <v>III/B</v>
      </c>
      <c r="K19" t="s">
        <v>351</v>
      </c>
      <c r="L19" s="4">
        <v>45627</v>
      </c>
      <c r="M19" t="s">
        <v>49</v>
      </c>
      <c r="N19" t="s">
        <v>50</v>
      </c>
      <c r="O19" t="str">
        <f>VLOOKUP(DISKOMINFOSAN[[#This Row],[JABATAN]],JABATAN[],3,0)</f>
        <v>JABATAN NONMANAJERIAL</v>
      </c>
      <c r="P19" t="str">
        <f>VLOOKUP(DISKOMINFOSAN[[#This Row],[JABATAN]],JABATAN[],4,0)</f>
        <v>JABATAN PELAKSANA</v>
      </c>
      <c r="Q19" t="str">
        <f>VLOOKUP(DISKOMINFOSAN[[#This Row],[JABATAN]],JABATAN[],5,0)</f>
        <v>NON ESELON</v>
      </c>
      <c r="R19" s="12">
        <f>DATEDIF(DISKOMINFOSAN[[#This Row],[TMT CPNS]],DISKOMINFOSAN[[#This Row],[TANGGAL PENGUMPULAN DATA]],"y")</f>
        <v>4</v>
      </c>
      <c r="S19" t="str">
        <f>DATEDIF(DISKOMINFOSAN[[#This Row],[TMT CPNS]],DISKOMINFOSAN[[#This Row],[TANGGAL PENGUMPULAN DATA]],"y")&amp;" TAHUN, "&amp;DATEDIF(DISKOMINFOSAN[[#This Row],[TMT CPNS]],DISKOMINFOSAN[[#This Row],[TANGGAL PENGUMPULAN DATA]],"ym")&amp;" BULAN"</f>
        <v>4 TAHUN, 6 BULAN</v>
      </c>
      <c r="T19" t="s">
        <v>104</v>
      </c>
      <c r="U19" t="s">
        <v>413</v>
      </c>
      <c r="V19" s="52" t="str">
        <f>VLOOKUP(DISKOMINFOSAN[[#This Row],[PENDIDIKAN]],pendidkan[],3,0)</f>
        <v>Pendidikan sarjana</v>
      </c>
      <c r="W19" t="s">
        <v>395</v>
      </c>
      <c r="X19" s="5">
        <v>1</v>
      </c>
      <c r="Y19" t="str">
        <f>VLOOKUP(DISKOMINFOSAN[[#This Row],[KODE PEGAWAI ASN]],kode2[],2,0)</f>
        <v>Pegawai Negeri Sipil (PNS)</v>
      </c>
      <c r="Z19" t="s">
        <v>125</v>
      </c>
      <c r="AA19" s="24">
        <v>45818</v>
      </c>
    </row>
    <row r="20" spans="1:27" x14ac:dyDescent="0.3">
      <c r="A20" s="12">
        <v>19</v>
      </c>
      <c r="B20" t="s">
        <v>46</v>
      </c>
      <c r="C20" s="3" t="s">
        <v>261</v>
      </c>
      <c r="D20" s="52" t="str">
        <f>VLOOKUP(DISKOMINFOSAN[[#This Row],[NAMA]],UNK[],4,0)</f>
        <v>SEKSRETARIAT</v>
      </c>
      <c r="E20" t="s">
        <v>47</v>
      </c>
      <c r="F20" s="4">
        <v>28882</v>
      </c>
      <c r="G20" s="5">
        <v>1</v>
      </c>
      <c r="H20" s="5" t="str">
        <f>VLOOKUP(DISKOMINFOSAN[[#This Row],[KODE JENIS KELAMIN]],JK[],2,0)</f>
        <v>LAKI-LAKI</v>
      </c>
      <c r="I20" s="5">
        <f>DATEDIF(DISKOMINFOSAN[[#This Row],[TANGGAL LAHIR]],DISKOMINFOSAN[[#This Row],[TANGGAL PENGUMPULAN DATA]],"Y")</f>
        <v>46</v>
      </c>
      <c r="J20" s="5" t="str">
        <f>UPPER(IFERROR(VLOOKUP(DISKOMINFOSAN[[#This Row],[PANGKAT (GOLONGAN/RUANG)]],PANGKAT[],5,0),DISKOMINFOSAN[[#This Row],[PANGKAT (GOLONGAN/RUANG)]]))</f>
        <v>III/A</v>
      </c>
      <c r="K20" t="s">
        <v>48</v>
      </c>
      <c r="L20" s="4">
        <v>44470</v>
      </c>
      <c r="M20" t="s">
        <v>49</v>
      </c>
      <c r="N20" t="s">
        <v>50</v>
      </c>
      <c r="O20" t="str">
        <f>VLOOKUP(DISKOMINFOSAN[[#This Row],[JABATAN]],JABATAN[],3,0)</f>
        <v>JABATAN NONMANAJERIAL</v>
      </c>
      <c r="P20" t="str">
        <f>VLOOKUP(DISKOMINFOSAN[[#This Row],[JABATAN]],JABATAN[],4,0)</f>
        <v>JABATAN PELAKSANA</v>
      </c>
      <c r="Q20" t="str">
        <f>VLOOKUP(DISKOMINFOSAN[[#This Row],[JABATAN]],JABATAN[],5,0)</f>
        <v>NON ESELON</v>
      </c>
      <c r="R20" s="12">
        <f>DATEDIF(DISKOMINFOSAN[[#This Row],[TMT CPNS]],DISKOMINFOSAN[[#This Row],[TANGGAL PENGUMPULAN DATA]],"y")</f>
        <v>16</v>
      </c>
      <c r="S20" t="str">
        <f>DATEDIF(DISKOMINFOSAN[[#This Row],[TMT CPNS]],DISKOMINFOSAN[[#This Row],[TANGGAL PENGUMPULAN DATA]],"y")&amp;" TAHUN, "&amp;DATEDIF(DISKOMINFOSAN[[#This Row],[TMT CPNS]],DISKOMINFOSAN[[#This Row],[TANGGAL PENGUMPULAN DATA]],"ym")&amp;" BULAN"</f>
        <v>16 TAHUN, 3 BULAN</v>
      </c>
      <c r="T20" t="s">
        <v>99</v>
      </c>
      <c r="U20" t="s">
        <v>404</v>
      </c>
      <c r="V20" s="52" t="str">
        <f>VLOOKUP(DISKOMINFOSAN[[#This Row],[PENDIDIKAN]],pendidkan[],3,0)</f>
        <v>Pendidikan sarjana</v>
      </c>
      <c r="W20" t="s">
        <v>408</v>
      </c>
      <c r="X20" s="5">
        <v>1</v>
      </c>
      <c r="Y20" t="str">
        <f>VLOOKUP(DISKOMINFOSAN[[#This Row],[KODE PEGAWAI ASN]],kode2[],2,0)</f>
        <v>Pegawai Negeri Sipil (PNS)</v>
      </c>
      <c r="Z20" t="s">
        <v>126</v>
      </c>
      <c r="AA20" s="24">
        <v>45818</v>
      </c>
    </row>
    <row r="21" spans="1:27" x14ac:dyDescent="0.3">
      <c r="A21" s="12">
        <v>20</v>
      </c>
      <c r="B21" t="s">
        <v>51</v>
      </c>
      <c r="C21" s="3" t="s">
        <v>262</v>
      </c>
      <c r="D21" s="52" t="str">
        <f>VLOOKUP(DISKOMINFOSAN[[#This Row],[NAMA]],UNK[],4,0)</f>
        <v>BIDANG PENGELOLAAN APLIKASI INFORMATIKA</v>
      </c>
      <c r="E21" t="s">
        <v>52</v>
      </c>
      <c r="F21" s="4">
        <v>32412</v>
      </c>
      <c r="G21" s="5">
        <v>1</v>
      </c>
      <c r="H21" s="5" t="str">
        <f>VLOOKUP(DISKOMINFOSAN[[#This Row],[KODE JENIS KELAMIN]],JK[],2,0)</f>
        <v>LAKI-LAKI</v>
      </c>
      <c r="I21" s="5">
        <f>DATEDIF(DISKOMINFOSAN[[#This Row],[TANGGAL LAHIR]],DISKOMINFOSAN[[#This Row],[TANGGAL PENGUMPULAN DATA]],"Y")</f>
        <v>36</v>
      </c>
      <c r="J21" s="5" t="str">
        <f>UPPER(IFERROR(VLOOKUP(DISKOMINFOSAN[[#This Row],[PANGKAT (GOLONGAN/RUANG)]],PANGKAT[],5,0),DISKOMINFOSAN[[#This Row],[PANGKAT (GOLONGAN/RUANG)]]))</f>
        <v>III/A</v>
      </c>
      <c r="K21" t="s">
        <v>48</v>
      </c>
      <c r="L21" s="4">
        <v>44593</v>
      </c>
      <c r="M21" t="s">
        <v>89</v>
      </c>
      <c r="N21" t="s">
        <v>74</v>
      </c>
      <c r="O21" t="str">
        <f>VLOOKUP(DISKOMINFOSAN[[#This Row],[JABATAN]],JABATAN[],3,0)</f>
        <v>JABATAN NONMANAJERIAL</v>
      </c>
      <c r="P21" t="str">
        <f>VLOOKUP(DISKOMINFOSAN[[#This Row],[JABATAN]],JABATAN[],4,0)</f>
        <v>JABATAN FUNGSIONAL</v>
      </c>
      <c r="Q21" t="str">
        <f>VLOOKUP(DISKOMINFOSAN[[#This Row],[JABATAN]],JABATAN[],5,0)</f>
        <v>NON ESELON</v>
      </c>
      <c r="R21" s="12">
        <f>DATEDIF(DISKOMINFOSAN[[#This Row],[TMT CPNS]],DISKOMINFOSAN[[#This Row],[TANGGAL PENGUMPULAN DATA]],"y")</f>
        <v>3</v>
      </c>
      <c r="S21" t="str">
        <f>DATEDIF(DISKOMINFOSAN[[#This Row],[TMT CPNS]],DISKOMINFOSAN[[#This Row],[TANGGAL PENGUMPULAN DATA]],"y")&amp;" TAHUN, "&amp;DATEDIF(DISKOMINFOSAN[[#This Row],[TMT CPNS]],DISKOMINFOSAN[[#This Row],[TANGGAL PENGUMPULAN DATA]],"ym")&amp;" BULAN"</f>
        <v>3 TAHUN, 4 BULAN</v>
      </c>
      <c r="T21" t="s">
        <v>105</v>
      </c>
      <c r="U21" t="s">
        <v>158</v>
      </c>
      <c r="V21" s="52" t="str">
        <f>VLOOKUP(DISKOMINFOSAN[[#This Row],[PENDIDIKAN]],pendidkan[],3,0)</f>
        <v>Pendidikan sarjana</v>
      </c>
      <c r="W21" t="s">
        <v>414</v>
      </c>
      <c r="X21" s="5">
        <v>1</v>
      </c>
      <c r="Y21" t="str">
        <f>VLOOKUP(DISKOMINFOSAN[[#This Row],[KODE PEGAWAI ASN]],kode2[],2,0)</f>
        <v>Pegawai Negeri Sipil (PNS)</v>
      </c>
      <c r="Z21" t="s">
        <v>127</v>
      </c>
      <c r="AA21" s="24">
        <v>45818</v>
      </c>
    </row>
    <row r="22" spans="1:27" x14ac:dyDescent="0.3">
      <c r="A22" s="12">
        <v>21</v>
      </c>
      <c r="B22" t="s">
        <v>53</v>
      </c>
      <c r="C22" s="3" t="s">
        <v>262</v>
      </c>
      <c r="D22" s="52" t="str">
        <f>VLOOKUP(DISKOMINFOSAN[[#This Row],[NAMA]],UNK[],4,0)</f>
        <v>BIDANG STATISTIK DAN PERSANDIAN</v>
      </c>
      <c r="E22" t="s">
        <v>54</v>
      </c>
      <c r="F22" s="4">
        <v>35076</v>
      </c>
      <c r="G22" s="5">
        <v>1</v>
      </c>
      <c r="H22" s="5" t="str">
        <f>VLOOKUP(DISKOMINFOSAN[[#This Row],[KODE JENIS KELAMIN]],JK[],2,0)</f>
        <v>LAKI-LAKI</v>
      </c>
      <c r="I22" s="5">
        <f>DATEDIF(DISKOMINFOSAN[[#This Row],[TANGGAL LAHIR]],DISKOMINFOSAN[[#This Row],[TANGGAL PENGUMPULAN DATA]],"Y")</f>
        <v>29</v>
      </c>
      <c r="J22" s="5" t="str">
        <f>UPPER(IFERROR(VLOOKUP(DISKOMINFOSAN[[#This Row],[PANGKAT (GOLONGAN/RUANG)]],PANGKAT[],5,0),DISKOMINFOSAN[[#This Row],[PANGKAT (GOLONGAN/RUANG)]]))</f>
        <v>III/A</v>
      </c>
      <c r="K22" t="s">
        <v>48</v>
      </c>
      <c r="L22" s="4">
        <v>44593</v>
      </c>
      <c r="M22" t="s">
        <v>90</v>
      </c>
      <c r="N22" t="s">
        <v>74</v>
      </c>
      <c r="O22" t="str">
        <f>VLOOKUP(DISKOMINFOSAN[[#This Row],[JABATAN]],JABATAN[],3,0)</f>
        <v>JABATAN NONMANAJERIAL</v>
      </c>
      <c r="P22" t="str">
        <f>VLOOKUP(DISKOMINFOSAN[[#This Row],[JABATAN]],JABATAN[],4,0)</f>
        <v>JABATAN FUNGSIONAL</v>
      </c>
      <c r="Q22" t="str">
        <f>VLOOKUP(DISKOMINFOSAN[[#This Row],[JABATAN]],JABATAN[],5,0)</f>
        <v>NON ESELON</v>
      </c>
      <c r="R22" s="12">
        <f>DATEDIF(DISKOMINFOSAN[[#This Row],[TMT CPNS]],DISKOMINFOSAN[[#This Row],[TANGGAL PENGUMPULAN DATA]],"y")</f>
        <v>3</v>
      </c>
      <c r="S22" t="str">
        <f>DATEDIF(DISKOMINFOSAN[[#This Row],[TMT CPNS]],DISKOMINFOSAN[[#This Row],[TANGGAL PENGUMPULAN DATA]],"y")&amp;" TAHUN, "&amp;DATEDIF(DISKOMINFOSAN[[#This Row],[TMT CPNS]],DISKOMINFOSAN[[#This Row],[TANGGAL PENGUMPULAN DATA]],"ym")&amp;" BULAN"</f>
        <v>3 TAHUN, 4 BULAN</v>
      </c>
      <c r="T22" t="s">
        <v>105</v>
      </c>
      <c r="U22" t="s">
        <v>415</v>
      </c>
      <c r="V22" s="52" t="str">
        <f>VLOOKUP(DISKOMINFOSAN[[#This Row],[PENDIDIKAN]],pendidkan[],3,0)</f>
        <v>Pendidikan sarjana</v>
      </c>
      <c r="W22" t="s">
        <v>391</v>
      </c>
      <c r="X22" s="5">
        <v>1</v>
      </c>
      <c r="Y22" t="str">
        <f>VLOOKUP(DISKOMINFOSAN[[#This Row],[KODE PEGAWAI ASN]],kode2[],2,0)</f>
        <v>Pegawai Negeri Sipil (PNS)</v>
      </c>
      <c r="Z22" t="s">
        <v>128</v>
      </c>
      <c r="AA22" s="24">
        <v>45818</v>
      </c>
    </row>
    <row r="23" spans="1:27" x14ac:dyDescent="0.3">
      <c r="A23" s="12">
        <v>22</v>
      </c>
      <c r="B23" t="s">
        <v>55</v>
      </c>
      <c r="C23" s="3" t="s">
        <v>262</v>
      </c>
      <c r="D23" s="52" t="str">
        <f>VLOOKUP(DISKOMINFOSAN[[#This Row],[NAMA]],UNK[],4,0)</f>
        <v>BIDANG PENGELOLAAN APLIKASI INFORMATIKA</v>
      </c>
      <c r="E23" t="s">
        <v>56</v>
      </c>
      <c r="F23" s="4">
        <v>36288</v>
      </c>
      <c r="G23" s="5">
        <v>2</v>
      </c>
      <c r="H23" s="5" t="str">
        <f>VLOOKUP(DISKOMINFOSAN[[#This Row],[KODE JENIS KELAMIN]],JK[],2,0)</f>
        <v>PEREMPUAN</v>
      </c>
      <c r="I23" s="5">
        <f>DATEDIF(DISKOMINFOSAN[[#This Row],[TANGGAL LAHIR]],DISKOMINFOSAN[[#This Row],[TANGGAL PENGUMPULAN DATA]],"Y")</f>
        <v>26</v>
      </c>
      <c r="J23" s="5" t="str">
        <f>UPPER(IFERROR(VLOOKUP(DISKOMINFOSAN[[#This Row],[PANGKAT (GOLONGAN/RUANG)]],PANGKAT[],5,0),DISKOMINFOSAN[[#This Row],[PANGKAT (GOLONGAN/RUANG)]]))</f>
        <v>III/A</v>
      </c>
      <c r="K23" t="s">
        <v>48</v>
      </c>
      <c r="L23" s="4">
        <v>44593</v>
      </c>
      <c r="M23" t="s">
        <v>89</v>
      </c>
      <c r="N23" t="s">
        <v>74</v>
      </c>
      <c r="O23" t="str">
        <f>VLOOKUP(DISKOMINFOSAN[[#This Row],[JABATAN]],JABATAN[],3,0)</f>
        <v>JABATAN NONMANAJERIAL</v>
      </c>
      <c r="P23" t="str">
        <f>VLOOKUP(DISKOMINFOSAN[[#This Row],[JABATAN]],JABATAN[],4,0)</f>
        <v>JABATAN FUNGSIONAL</v>
      </c>
      <c r="Q23" t="str">
        <f>VLOOKUP(DISKOMINFOSAN[[#This Row],[JABATAN]],JABATAN[],5,0)</f>
        <v>NON ESELON</v>
      </c>
      <c r="R23" s="12">
        <f>DATEDIF(DISKOMINFOSAN[[#This Row],[TMT CPNS]],DISKOMINFOSAN[[#This Row],[TANGGAL PENGUMPULAN DATA]],"y")</f>
        <v>3</v>
      </c>
      <c r="S23" t="str">
        <f>DATEDIF(DISKOMINFOSAN[[#This Row],[TMT CPNS]],DISKOMINFOSAN[[#This Row],[TANGGAL PENGUMPULAN DATA]],"y")&amp;" TAHUN, "&amp;DATEDIF(DISKOMINFOSAN[[#This Row],[TMT CPNS]],DISKOMINFOSAN[[#This Row],[TANGGAL PENGUMPULAN DATA]],"ym")&amp;" BULAN"</f>
        <v>3 TAHUN, 4 BULAN</v>
      </c>
      <c r="T23" t="s">
        <v>105</v>
      </c>
      <c r="U23" t="s">
        <v>158</v>
      </c>
      <c r="V23" s="52" t="str">
        <f>VLOOKUP(DISKOMINFOSAN[[#This Row],[PENDIDIKAN]],pendidkan[],3,0)</f>
        <v>Pendidikan sarjana</v>
      </c>
      <c r="W23" t="s">
        <v>416</v>
      </c>
      <c r="X23" s="5">
        <v>1</v>
      </c>
      <c r="Y23" t="str">
        <f>VLOOKUP(DISKOMINFOSAN[[#This Row],[KODE PEGAWAI ASN]],kode2[],2,0)</f>
        <v>Pegawai Negeri Sipil (PNS)</v>
      </c>
      <c r="Z23" t="s">
        <v>129</v>
      </c>
      <c r="AA23" s="24">
        <v>45818</v>
      </c>
    </row>
    <row r="24" spans="1:27" x14ac:dyDescent="0.3">
      <c r="A24" s="12">
        <v>23</v>
      </c>
      <c r="B24" t="s">
        <v>57</v>
      </c>
      <c r="C24" s="3" t="s">
        <v>263</v>
      </c>
      <c r="D24" s="52" t="str">
        <f>VLOOKUP(DISKOMINFOSAN[[#This Row],[NAMA]],UNK[],4,0)</f>
        <v>BIDANG PENGELOLAAN APLIKASI INFORMATIKA</v>
      </c>
      <c r="E24" t="s">
        <v>58</v>
      </c>
      <c r="F24" s="4">
        <v>36003</v>
      </c>
      <c r="G24" s="5">
        <v>2</v>
      </c>
      <c r="H24" s="5" t="str">
        <f>VLOOKUP(DISKOMINFOSAN[[#This Row],[KODE JENIS KELAMIN]],JK[],2,0)</f>
        <v>PEREMPUAN</v>
      </c>
      <c r="I24" s="5">
        <f>DATEDIF(DISKOMINFOSAN[[#This Row],[TANGGAL LAHIR]],DISKOMINFOSAN[[#This Row],[TANGGAL PENGUMPULAN DATA]],"Y")</f>
        <v>26</v>
      </c>
      <c r="J24" s="5" t="str">
        <f>UPPER(IFERROR(VLOOKUP(DISKOMINFOSAN[[#This Row],[PANGKAT (GOLONGAN/RUANG)]],PANGKAT[],5,0),DISKOMINFOSAN[[#This Row],[PANGKAT (GOLONGAN/RUANG)]]))</f>
        <v>III/A</v>
      </c>
      <c r="K24" t="s">
        <v>48</v>
      </c>
      <c r="L24" s="4">
        <v>45748</v>
      </c>
      <c r="M24" t="s">
        <v>89</v>
      </c>
      <c r="N24" t="s">
        <v>69</v>
      </c>
      <c r="O24" t="str">
        <f>VLOOKUP(DISKOMINFOSAN[[#This Row],[JABATAN]],JABATAN[],3,0)</f>
        <v>JABATAN NONMANAJERIAL</v>
      </c>
      <c r="P24" t="str">
        <f>VLOOKUP(DISKOMINFOSAN[[#This Row],[JABATAN]],JABATAN[],4,0)</f>
        <v>JABATAN FUNGSIONAL</v>
      </c>
      <c r="Q24" t="str">
        <f>VLOOKUP(DISKOMINFOSAN[[#This Row],[JABATAN]],JABATAN[],5,0)</f>
        <v>NON ESELON</v>
      </c>
      <c r="R24" s="12">
        <f>DATEDIF(DISKOMINFOSAN[[#This Row],[TMT CPNS]],DISKOMINFOSAN[[#This Row],[TANGGAL PENGUMPULAN DATA]],"y")</f>
        <v>0</v>
      </c>
      <c r="S24" t="str">
        <f>DATEDIF(DISKOMINFOSAN[[#This Row],[TMT CPNS]],DISKOMINFOSAN[[#This Row],[TANGGAL PENGUMPULAN DATA]],"y")&amp;" TAHUN, "&amp;DATEDIF(DISKOMINFOSAN[[#This Row],[TMT CPNS]],DISKOMINFOSAN[[#This Row],[TANGGAL PENGUMPULAN DATA]],"ym")&amp;" BULAN"</f>
        <v>0 TAHUN, 2 BULAN</v>
      </c>
      <c r="T24" t="s">
        <v>7</v>
      </c>
      <c r="U24" t="s">
        <v>158</v>
      </c>
      <c r="V24" s="52" t="str">
        <f>VLOOKUP(DISKOMINFOSAN[[#This Row],[PENDIDIKAN]],pendidkan[],3,0)</f>
        <v>Pendidikan sarjana</v>
      </c>
      <c r="W24" t="s">
        <v>416</v>
      </c>
      <c r="X24" s="5">
        <v>1</v>
      </c>
      <c r="Y24" t="str">
        <f>VLOOKUP(DISKOMINFOSAN[[#This Row],[KODE PEGAWAI ASN]],kode2[],2,0)</f>
        <v>Pegawai Negeri Sipil (PNS)</v>
      </c>
      <c r="Z24" t="s">
        <v>130</v>
      </c>
      <c r="AA24" s="24">
        <v>45818</v>
      </c>
    </row>
    <row r="25" spans="1:27" x14ac:dyDescent="0.3">
      <c r="A25" s="12">
        <v>24</v>
      </c>
      <c r="B25" t="s">
        <v>59</v>
      </c>
      <c r="C25" s="3" t="s">
        <v>263</v>
      </c>
      <c r="D25" s="52" t="str">
        <f>VLOOKUP(DISKOMINFOSAN[[#This Row],[NAMA]],UNK[],4,0)</f>
        <v>BIDANG STATISTIK DAN PERSANDIAN</v>
      </c>
      <c r="E25" t="s">
        <v>517</v>
      </c>
      <c r="F25" s="4">
        <v>36752</v>
      </c>
      <c r="G25" s="5">
        <v>1</v>
      </c>
      <c r="H25" s="5" t="str">
        <f>VLOOKUP(DISKOMINFOSAN[[#This Row],[KODE JENIS KELAMIN]],JK[],2,0)</f>
        <v>LAKI-LAKI</v>
      </c>
      <c r="I25" s="5">
        <f>DATEDIF(DISKOMINFOSAN[[#This Row],[TANGGAL LAHIR]],DISKOMINFOSAN[[#This Row],[TANGGAL PENGUMPULAN DATA]],"Y")</f>
        <v>24</v>
      </c>
      <c r="J25" s="5" t="str">
        <f>UPPER(IFERROR(VLOOKUP(DISKOMINFOSAN[[#This Row],[PANGKAT (GOLONGAN/RUANG)]],PANGKAT[],5,0),DISKOMINFOSAN[[#This Row],[PANGKAT (GOLONGAN/RUANG)]]))</f>
        <v>III/A</v>
      </c>
      <c r="K25" t="s">
        <v>48</v>
      </c>
      <c r="L25" s="4">
        <v>45748</v>
      </c>
      <c r="M25" t="s">
        <v>90</v>
      </c>
      <c r="N25" t="s">
        <v>69</v>
      </c>
      <c r="O25" t="str">
        <f>VLOOKUP(DISKOMINFOSAN[[#This Row],[JABATAN]],JABATAN[],3,0)</f>
        <v>JABATAN NONMANAJERIAL</v>
      </c>
      <c r="P25" t="str">
        <f>VLOOKUP(DISKOMINFOSAN[[#This Row],[JABATAN]],JABATAN[],4,0)</f>
        <v>JABATAN FUNGSIONAL</v>
      </c>
      <c r="Q25" t="str">
        <f>VLOOKUP(DISKOMINFOSAN[[#This Row],[JABATAN]],JABATAN[],5,0)</f>
        <v>NON ESELON</v>
      </c>
      <c r="R25" s="12">
        <f>DATEDIF(DISKOMINFOSAN[[#This Row],[TMT CPNS]],DISKOMINFOSAN[[#This Row],[TANGGAL PENGUMPULAN DATA]],"y")</f>
        <v>0</v>
      </c>
      <c r="S25" t="str">
        <f>DATEDIF(DISKOMINFOSAN[[#This Row],[TMT CPNS]],DISKOMINFOSAN[[#This Row],[TANGGAL PENGUMPULAN DATA]],"y")&amp;" TAHUN, "&amp;DATEDIF(DISKOMINFOSAN[[#This Row],[TMT CPNS]],DISKOMINFOSAN[[#This Row],[TANGGAL PENGUMPULAN DATA]],"ym")&amp;" BULAN"</f>
        <v>0 TAHUN, 2 BULAN</v>
      </c>
      <c r="T25" t="s">
        <v>7</v>
      </c>
      <c r="U25" t="s">
        <v>417</v>
      </c>
      <c r="V25" s="52" t="str">
        <f>VLOOKUP(DISKOMINFOSAN[[#This Row],[PENDIDIKAN]],pendidkan[],3,0)</f>
        <v>Pendidikan sarjana</v>
      </c>
      <c r="W25" t="s">
        <v>411</v>
      </c>
      <c r="X25" s="5">
        <v>1</v>
      </c>
      <c r="Y25" t="str">
        <f>VLOOKUP(DISKOMINFOSAN[[#This Row],[KODE PEGAWAI ASN]],kode2[],2,0)</f>
        <v>Pegawai Negeri Sipil (PNS)</v>
      </c>
      <c r="Z25" t="s">
        <v>131</v>
      </c>
      <c r="AA25" s="24">
        <v>45818</v>
      </c>
    </row>
    <row r="26" spans="1:27" x14ac:dyDescent="0.3">
      <c r="A26" s="12">
        <v>25</v>
      </c>
      <c r="B26" t="s">
        <v>60</v>
      </c>
      <c r="C26" s="3" t="s">
        <v>263</v>
      </c>
      <c r="D26" s="52" t="str">
        <f>VLOOKUP(DISKOMINFOSAN[[#This Row],[NAMA]],UNK[],4,0)</f>
        <v>BIDANG PENGELOLAAN INFORMASI DAN KOMUNIKASI PUBLIK</v>
      </c>
      <c r="E26" t="s">
        <v>61</v>
      </c>
      <c r="F26" s="4">
        <v>36933</v>
      </c>
      <c r="G26" s="5">
        <v>1</v>
      </c>
      <c r="H26" s="5" t="str">
        <f>VLOOKUP(DISKOMINFOSAN[[#This Row],[KODE JENIS KELAMIN]],JK[],2,0)</f>
        <v>LAKI-LAKI</v>
      </c>
      <c r="I26" s="5">
        <f>DATEDIF(DISKOMINFOSAN[[#This Row],[TANGGAL LAHIR]],DISKOMINFOSAN[[#This Row],[TANGGAL PENGUMPULAN DATA]],"Y")</f>
        <v>24</v>
      </c>
      <c r="J26" s="5" t="str">
        <f>UPPER(IFERROR(VLOOKUP(DISKOMINFOSAN[[#This Row],[PANGKAT (GOLONGAN/RUANG)]],PANGKAT[],5,0),DISKOMINFOSAN[[#This Row],[PANGKAT (GOLONGAN/RUANG)]]))</f>
        <v>III/A</v>
      </c>
      <c r="K26" t="s">
        <v>48</v>
      </c>
      <c r="L26" s="4">
        <v>45748</v>
      </c>
      <c r="M26" t="s">
        <v>91</v>
      </c>
      <c r="N26" t="s">
        <v>69</v>
      </c>
      <c r="O26" t="str">
        <f>VLOOKUP(DISKOMINFOSAN[[#This Row],[JABATAN]],JABATAN[],3,0)</f>
        <v>JABATAN NONMANAJERIAL</v>
      </c>
      <c r="P26" t="str">
        <f>VLOOKUP(DISKOMINFOSAN[[#This Row],[JABATAN]],JABATAN[],4,0)</f>
        <v>JABATAN FUNGSIONAL</v>
      </c>
      <c r="Q26" t="str">
        <f>VLOOKUP(DISKOMINFOSAN[[#This Row],[JABATAN]],JABATAN[],5,0)</f>
        <v>NON ESELON</v>
      </c>
      <c r="R26" s="12">
        <f>DATEDIF(DISKOMINFOSAN[[#This Row],[TMT CPNS]],DISKOMINFOSAN[[#This Row],[TANGGAL PENGUMPULAN DATA]],"y")</f>
        <v>0</v>
      </c>
      <c r="S26" t="str">
        <f>DATEDIF(DISKOMINFOSAN[[#This Row],[TMT CPNS]],DISKOMINFOSAN[[#This Row],[TANGGAL PENGUMPULAN DATA]],"y")&amp;" TAHUN, "&amp;DATEDIF(DISKOMINFOSAN[[#This Row],[TMT CPNS]],DISKOMINFOSAN[[#This Row],[TANGGAL PENGUMPULAN DATA]],"ym")&amp;" BULAN"</f>
        <v>0 TAHUN, 2 BULAN</v>
      </c>
      <c r="T26" t="s">
        <v>7</v>
      </c>
      <c r="U26" t="s">
        <v>404</v>
      </c>
      <c r="V26" s="52" t="str">
        <f>VLOOKUP(DISKOMINFOSAN[[#This Row],[PENDIDIKAN]],pendidkan[],3,0)</f>
        <v>Pendidikan sarjana</v>
      </c>
      <c r="W26" t="s">
        <v>401</v>
      </c>
      <c r="X26" s="5">
        <v>1</v>
      </c>
      <c r="Y26" t="str">
        <f>VLOOKUP(DISKOMINFOSAN[[#This Row],[KODE PEGAWAI ASN]],kode2[],2,0)</f>
        <v>Pegawai Negeri Sipil (PNS)</v>
      </c>
      <c r="Z26" t="s">
        <v>132</v>
      </c>
      <c r="AA26" s="24">
        <v>45818</v>
      </c>
    </row>
    <row r="27" spans="1:27" x14ac:dyDescent="0.3">
      <c r="A27" s="12">
        <v>26</v>
      </c>
      <c r="B27" t="s">
        <v>62</v>
      </c>
      <c r="C27" s="3" t="s">
        <v>263</v>
      </c>
      <c r="D27" s="52" t="str">
        <f>VLOOKUP(DISKOMINFOSAN[[#This Row],[NAMA]],UNK[],4,0)</f>
        <v>BIDANG STATISTIK DAN PERSANDIAN</v>
      </c>
      <c r="E27" t="s">
        <v>63</v>
      </c>
      <c r="F27" s="4">
        <v>36638</v>
      </c>
      <c r="G27" s="5">
        <v>1</v>
      </c>
      <c r="H27" s="5" t="str">
        <f>VLOOKUP(DISKOMINFOSAN[[#This Row],[KODE JENIS KELAMIN]],JK[],2,0)</f>
        <v>LAKI-LAKI</v>
      </c>
      <c r="I27" s="5">
        <f>DATEDIF(DISKOMINFOSAN[[#This Row],[TANGGAL LAHIR]],DISKOMINFOSAN[[#This Row],[TANGGAL PENGUMPULAN DATA]],"Y")</f>
        <v>25</v>
      </c>
      <c r="J27" s="5" t="str">
        <f>UPPER(IFERROR(VLOOKUP(DISKOMINFOSAN[[#This Row],[PANGKAT (GOLONGAN/RUANG)]],PANGKAT[],5,0),DISKOMINFOSAN[[#This Row],[PANGKAT (GOLONGAN/RUANG)]]))</f>
        <v>III/A</v>
      </c>
      <c r="K27" t="s">
        <v>48</v>
      </c>
      <c r="L27" s="4">
        <v>45748</v>
      </c>
      <c r="M27" t="s">
        <v>92</v>
      </c>
      <c r="N27" t="s">
        <v>69</v>
      </c>
      <c r="O27" t="str">
        <f>VLOOKUP(DISKOMINFOSAN[[#This Row],[JABATAN]],JABATAN[],3,0)</f>
        <v>JABATAN NONMANAJERIAL</v>
      </c>
      <c r="P27" t="str">
        <f>VLOOKUP(DISKOMINFOSAN[[#This Row],[JABATAN]],JABATAN[],4,0)</f>
        <v>JABATAN FUNGSIONAL</v>
      </c>
      <c r="Q27" t="str">
        <f>VLOOKUP(DISKOMINFOSAN[[#This Row],[JABATAN]],JABATAN[],5,0)</f>
        <v>NON ESELON</v>
      </c>
      <c r="R27" s="12">
        <f>DATEDIF(DISKOMINFOSAN[[#This Row],[TMT CPNS]],DISKOMINFOSAN[[#This Row],[TANGGAL PENGUMPULAN DATA]],"y")</f>
        <v>0</v>
      </c>
      <c r="S27" t="str">
        <f>DATEDIF(DISKOMINFOSAN[[#This Row],[TMT CPNS]],DISKOMINFOSAN[[#This Row],[TANGGAL PENGUMPULAN DATA]],"y")&amp;" TAHUN, "&amp;DATEDIF(DISKOMINFOSAN[[#This Row],[TMT CPNS]],DISKOMINFOSAN[[#This Row],[TANGGAL PENGUMPULAN DATA]],"ym")&amp;" BULAN"</f>
        <v>0 TAHUN, 2 BULAN</v>
      </c>
      <c r="T27" t="s">
        <v>7</v>
      </c>
      <c r="U27" t="s">
        <v>418</v>
      </c>
      <c r="V27" s="52" t="str">
        <f>VLOOKUP(DISKOMINFOSAN[[#This Row],[PENDIDIKAN]],pendidkan[],3,0)</f>
        <v>Pendidikan sarjana</v>
      </c>
      <c r="W27" t="s">
        <v>405</v>
      </c>
      <c r="X27" s="5">
        <v>1</v>
      </c>
      <c r="Y27" t="str">
        <f>VLOOKUP(DISKOMINFOSAN[[#This Row],[KODE PEGAWAI ASN]],kode2[],2,0)</f>
        <v>Pegawai Negeri Sipil (PNS)</v>
      </c>
      <c r="Z27" t="s">
        <v>133</v>
      </c>
      <c r="AA27" s="24">
        <v>45818</v>
      </c>
    </row>
    <row r="28" spans="1:27" x14ac:dyDescent="0.3">
      <c r="A28" s="12">
        <v>27</v>
      </c>
      <c r="B28" t="s">
        <v>64</v>
      </c>
      <c r="C28" s="3" t="s">
        <v>264</v>
      </c>
      <c r="D28" s="52" t="str">
        <f>VLOOKUP(DISKOMINFOSAN[[#This Row],[NAMA]],UNK[],4,0)</f>
        <v>BIDANG PENGELOLAAN APLIKASI INFORMATIKA</v>
      </c>
      <c r="E28" t="s">
        <v>65</v>
      </c>
      <c r="F28" s="4">
        <v>35606</v>
      </c>
      <c r="G28" s="5">
        <v>1</v>
      </c>
      <c r="H28" s="5" t="str">
        <f>VLOOKUP(DISKOMINFOSAN[[#This Row],[KODE JENIS KELAMIN]],JK[],2,0)</f>
        <v>LAKI-LAKI</v>
      </c>
      <c r="I28" s="5">
        <f>DATEDIF(DISKOMINFOSAN[[#This Row],[TANGGAL LAHIR]],DISKOMINFOSAN[[#This Row],[TANGGAL PENGUMPULAN DATA]],"Y")</f>
        <v>27</v>
      </c>
      <c r="J28" s="5" t="str">
        <f>UPPER(IFERROR(VLOOKUP(DISKOMINFOSAN[[#This Row],[PANGKAT (GOLONGAN/RUANG)]],PANGKAT[],5,0),DISKOMINFOSAN[[#This Row],[PANGKAT (GOLONGAN/RUANG)]]))</f>
        <v>II/D</v>
      </c>
      <c r="K28" t="s">
        <v>352</v>
      </c>
      <c r="L28" s="4">
        <v>45200</v>
      </c>
      <c r="M28" t="s">
        <v>93</v>
      </c>
      <c r="N28" t="s">
        <v>50</v>
      </c>
      <c r="O28" t="str">
        <f>VLOOKUP(DISKOMINFOSAN[[#This Row],[JABATAN]],JABATAN[],3,0)</f>
        <v>JABATAN NONMANAJERIAL</v>
      </c>
      <c r="P28" t="str">
        <f>VLOOKUP(DISKOMINFOSAN[[#This Row],[JABATAN]],JABATAN[],4,0)</f>
        <v>JABATAN PELAKSANA</v>
      </c>
      <c r="Q28" t="str">
        <f>VLOOKUP(DISKOMINFOSAN[[#This Row],[JABATAN]],JABATAN[],5,0)</f>
        <v>NON ESELON</v>
      </c>
      <c r="R28" s="12">
        <f>DATEDIF(DISKOMINFOSAN[[#This Row],[TMT CPNS]],DISKOMINFOSAN[[#This Row],[TANGGAL PENGUMPULAN DATA]],"y")</f>
        <v>6</v>
      </c>
      <c r="S28" t="str">
        <f>DATEDIF(DISKOMINFOSAN[[#This Row],[TMT CPNS]],DISKOMINFOSAN[[#This Row],[TANGGAL PENGUMPULAN DATA]],"y")&amp;" TAHUN, "&amp;DATEDIF(DISKOMINFOSAN[[#This Row],[TMT CPNS]],DISKOMINFOSAN[[#This Row],[TANGGAL PENGUMPULAN DATA]],"ym")&amp;" BULAN"</f>
        <v>6 TAHUN, 3 BULAN</v>
      </c>
      <c r="T28" t="s">
        <v>106</v>
      </c>
      <c r="U28" t="s">
        <v>419</v>
      </c>
      <c r="V28" s="52" t="str">
        <f>VLOOKUP(DISKOMINFOSAN[[#This Row],[PENDIDIKAN]],pendidkan[],3,0)</f>
        <v>Diploma III</v>
      </c>
      <c r="W28" t="s">
        <v>420</v>
      </c>
      <c r="X28" s="5">
        <v>1</v>
      </c>
      <c r="Y28" t="str">
        <f>VLOOKUP(DISKOMINFOSAN[[#This Row],[KODE PEGAWAI ASN]],kode2[],2,0)</f>
        <v>Pegawai Negeri Sipil (PNS)</v>
      </c>
      <c r="Z28" t="s">
        <v>134</v>
      </c>
      <c r="AA28" s="24">
        <v>45818</v>
      </c>
    </row>
    <row r="29" spans="1:27" x14ac:dyDescent="0.3">
      <c r="A29" s="12">
        <v>28</v>
      </c>
      <c r="B29" t="s">
        <v>66</v>
      </c>
      <c r="C29" s="3" t="s">
        <v>263</v>
      </c>
      <c r="D29" s="52" t="str">
        <f>VLOOKUP(DISKOMINFOSAN[[#This Row],[NAMA]],UNK[],4,0)</f>
        <v>BIDANG PENGELOLAAN APLIKASI INFORMATIKA</v>
      </c>
      <c r="E29" t="s">
        <v>136</v>
      </c>
      <c r="F29" s="4">
        <v>37444</v>
      </c>
      <c r="G29" s="5">
        <v>1</v>
      </c>
      <c r="H29" s="5" t="str">
        <f>VLOOKUP(DISKOMINFOSAN[[#This Row],[KODE JENIS KELAMIN]],JK[],2,0)</f>
        <v>LAKI-LAKI</v>
      </c>
      <c r="I29" s="5">
        <f>DATEDIF(DISKOMINFOSAN[[#This Row],[TANGGAL LAHIR]],DISKOMINFOSAN[[#This Row],[TANGGAL PENGUMPULAN DATA]],"Y")</f>
        <v>22</v>
      </c>
      <c r="J29" s="5" t="str">
        <f>UPPER(IFERROR(VLOOKUP(DISKOMINFOSAN[[#This Row],[PANGKAT (GOLONGAN/RUANG)]],PANGKAT[],5,0),DISKOMINFOSAN[[#This Row],[PANGKAT (GOLONGAN/RUANG)]]))</f>
        <v>II/C</v>
      </c>
      <c r="K29" t="s">
        <v>67</v>
      </c>
      <c r="L29" s="4">
        <v>45748</v>
      </c>
      <c r="M29" t="s">
        <v>68</v>
      </c>
      <c r="N29" t="s">
        <v>69</v>
      </c>
      <c r="O29" t="str">
        <f>VLOOKUP(DISKOMINFOSAN[[#This Row],[JABATAN]],JABATAN[],3,0)</f>
        <v>JABATAN NONMANAJERIAL</v>
      </c>
      <c r="P29" t="str">
        <f>VLOOKUP(DISKOMINFOSAN[[#This Row],[JABATAN]],JABATAN[],4,0)</f>
        <v>JABATAN FUNGSIONAL</v>
      </c>
      <c r="Q29" t="str">
        <f>VLOOKUP(DISKOMINFOSAN[[#This Row],[JABATAN]],JABATAN[],5,0)</f>
        <v>NON ESELON</v>
      </c>
      <c r="R29" s="12">
        <f>DATEDIF(DISKOMINFOSAN[[#This Row],[TMT CPNS]],DISKOMINFOSAN[[#This Row],[TANGGAL PENGUMPULAN DATA]],"y")</f>
        <v>0</v>
      </c>
      <c r="S29" t="str">
        <f>DATEDIF(DISKOMINFOSAN[[#This Row],[TMT CPNS]],DISKOMINFOSAN[[#This Row],[TANGGAL PENGUMPULAN DATA]],"y")&amp;" TAHUN, "&amp;DATEDIF(DISKOMINFOSAN[[#This Row],[TMT CPNS]],DISKOMINFOSAN[[#This Row],[TANGGAL PENGUMPULAN DATA]],"ym")&amp;" BULAN"</f>
        <v>0 TAHUN, 2 BULAN</v>
      </c>
      <c r="T29" t="s">
        <v>7</v>
      </c>
      <c r="U29" t="s">
        <v>421</v>
      </c>
      <c r="V29" s="52" t="str">
        <f>VLOOKUP(DISKOMINFOSAN[[#This Row],[PENDIDIKAN]],pendidkan[],3,0)</f>
        <v>Diploma III</v>
      </c>
      <c r="W29" t="s">
        <v>401</v>
      </c>
      <c r="X29" s="5">
        <v>1</v>
      </c>
      <c r="Y29" t="str">
        <f>VLOOKUP(DISKOMINFOSAN[[#This Row],[KODE PEGAWAI ASN]],kode2[],2,0)</f>
        <v>Pegawai Negeri Sipil (PNS)</v>
      </c>
      <c r="Z29" t="s">
        <v>135</v>
      </c>
      <c r="AA29" s="24">
        <v>45818</v>
      </c>
    </row>
    <row r="30" spans="1:27" x14ac:dyDescent="0.3">
      <c r="A30" s="12">
        <v>29</v>
      </c>
      <c r="B30" t="s">
        <v>143</v>
      </c>
      <c r="C30" s="3" t="s">
        <v>265</v>
      </c>
      <c r="D30" s="52" t="str">
        <f>VLOOKUP(DISKOMINFOSAN[[#This Row],[NAMA]],UNK[],4,0)</f>
        <v>BIDANG PENGELOLAAN APLIKASI INFORMATIKA</v>
      </c>
      <c r="E30" t="s">
        <v>137</v>
      </c>
      <c r="F30" s="4">
        <v>35535</v>
      </c>
      <c r="G30" s="5">
        <v>1</v>
      </c>
      <c r="H30" s="5" t="str">
        <f>VLOOKUP(DISKOMINFOSAN[[#This Row],[KODE JENIS KELAMIN]],JK[],2,0)</f>
        <v>LAKI-LAKI</v>
      </c>
      <c r="I30" s="5">
        <f>DATEDIF(DISKOMINFOSAN[[#This Row],[TANGGAL LAHIR]],DISKOMINFOSAN[[#This Row],[TANGGAL PENGUMPULAN DATA]],"Y")</f>
        <v>28</v>
      </c>
      <c r="J30" s="5" t="str">
        <f>UPPER(IFERROR(VLOOKUP(DISKOMINFOSAN[[#This Row],[PANGKAT (GOLONGAN/RUANG)]],PANGKAT[],5,0),DISKOMINFOSAN[[#This Row],[PANGKAT (GOLONGAN/RUANG)]]))</f>
        <v>(IX)</v>
      </c>
      <c r="K30" t="s">
        <v>156</v>
      </c>
      <c r="M30" s="32" t="s">
        <v>89</v>
      </c>
      <c r="O30" t="str">
        <f>VLOOKUP(DISKOMINFOSAN[[#This Row],[JABATAN]],JABATAN[],3,0)</f>
        <v>JABATAN NONMANAJERIAL</v>
      </c>
      <c r="P30" t="str">
        <f>VLOOKUP(DISKOMINFOSAN[[#This Row],[JABATAN]],JABATAN[],4,0)</f>
        <v>JABATAN FUNGSIONAL</v>
      </c>
      <c r="Q30" t="str">
        <f>VLOOKUP(DISKOMINFOSAN[[#This Row],[JABATAN]],JABATAN[],5,0)</f>
        <v>NON ESELON</v>
      </c>
      <c r="R30" s="12">
        <f>DATEDIF(DISKOMINFOSAN[[#This Row],[TMT CPNS]],DISKOMINFOSAN[[#This Row],[TANGGAL PENGUMPULAN DATA]],"y")</f>
        <v>1</v>
      </c>
      <c r="S30" t="str">
        <f>DATEDIF(DISKOMINFOSAN[[#This Row],[TMT CPNS]],DISKOMINFOSAN[[#This Row],[TANGGAL PENGUMPULAN DATA]],"y")&amp;" TAHUN, "&amp;DATEDIF(DISKOMINFOSAN[[#This Row],[TMT CPNS]],DISKOMINFOSAN[[#This Row],[TANGGAL PENGUMPULAN DATA]],"ym")&amp;" BULAN"</f>
        <v>1 TAHUN, 3 BULAN</v>
      </c>
      <c r="U30" t="s">
        <v>158</v>
      </c>
      <c r="V30" s="52" t="str">
        <f>VLOOKUP(DISKOMINFOSAN[[#This Row],[PENDIDIKAN]],pendidkan[],3,0)</f>
        <v>Pendidikan sarjana</v>
      </c>
      <c r="X30" s="5">
        <v>2</v>
      </c>
      <c r="Y30" t="str">
        <f>VLOOKUP(DISKOMINFOSAN[[#This Row],[KODE PEGAWAI ASN]],kode2[],2,0)</f>
        <v>Pegawai Pemerintah dengan Perjanjian Kerja (PPPK)</v>
      </c>
      <c r="AA30" s="24">
        <v>45818</v>
      </c>
    </row>
    <row r="31" spans="1:27" x14ac:dyDescent="0.3">
      <c r="A31" s="12">
        <v>30</v>
      </c>
      <c r="B31" t="s">
        <v>144</v>
      </c>
      <c r="C31" s="3" t="s">
        <v>265</v>
      </c>
      <c r="D31" s="52" t="str">
        <f>VLOOKUP(DISKOMINFOSAN[[#This Row],[NAMA]],UNK[],4,0)</f>
        <v>BIDANG PENGELOLAAN APLIKASI INFORMATIKA</v>
      </c>
      <c r="E31" t="s">
        <v>138</v>
      </c>
      <c r="F31" s="4">
        <v>35986</v>
      </c>
      <c r="G31" s="5">
        <v>1</v>
      </c>
      <c r="H31" s="5" t="str">
        <f>VLOOKUP(DISKOMINFOSAN[[#This Row],[KODE JENIS KELAMIN]],JK[],2,0)</f>
        <v>LAKI-LAKI</v>
      </c>
      <c r="I31" s="5">
        <f>DATEDIF(DISKOMINFOSAN[[#This Row],[TANGGAL LAHIR]],DISKOMINFOSAN[[#This Row],[TANGGAL PENGUMPULAN DATA]],"Y")</f>
        <v>26</v>
      </c>
      <c r="J31" s="5" t="str">
        <f>UPPER(IFERROR(VLOOKUP(DISKOMINFOSAN[[#This Row],[PANGKAT (GOLONGAN/RUANG)]],PANGKAT[],5,0),DISKOMINFOSAN[[#This Row],[PANGKAT (GOLONGAN/RUANG)]]))</f>
        <v>(IX)</v>
      </c>
      <c r="K31" t="s">
        <v>156</v>
      </c>
      <c r="M31" s="32" t="s">
        <v>89</v>
      </c>
      <c r="O31" t="str">
        <f>VLOOKUP(DISKOMINFOSAN[[#This Row],[JABATAN]],JABATAN[],3,0)</f>
        <v>JABATAN NONMANAJERIAL</v>
      </c>
      <c r="P31" t="str">
        <f>VLOOKUP(DISKOMINFOSAN[[#This Row],[JABATAN]],JABATAN[],4,0)</f>
        <v>JABATAN FUNGSIONAL</v>
      </c>
      <c r="Q31" t="str">
        <f>VLOOKUP(DISKOMINFOSAN[[#This Row],[JABATAN]],JABATAN[],5,0)</f>
        <v>NON ESELON</v>
      </c>
      <c r="R31" s="12">
        <f>DATEDIF(DISKOMINFOSAN[[#This Row],[TMT CPNS]],DISKOMINFOSAN[[#This Row],[TANGGAL PENGUMPULAN DATA]],"y")</f>
        <v>1</v>
      </c>
      <c r="S31" t="str">
        <f>DATEDIF(DISKOMINFOSAN[[#This Row],[TMT CPNS]],DISKOMINFOSAN[[#This Row],[TANGGAL PENGUMPULAN DATA]],"y")&amp;" TAHUN, "&amp;DATEDIF(DISKOMINFOSAN[[#This Row],[TMT CPNS]],DISKOMINFOSAN[[#This Row],[TANGGAL PENGUMPULAN DATA]],"ym")&amp;" BULAN"</f>
        <v>1 TAHUN, 3 BULAN</v>
      </c>
      <c r="U31" t="s">
        <v>159</v>
      </c>
      <c r="V31" s="52" t="str">
        <f>VLOOKUP(DISKOMINFOSAN[[#This Row],[PENDIDIKAN]],pendidkan[],3,0)</f>
        <v>Pendidikan sarjana</v>
      </c>
      <c r="X31" s="5">
        <v>2</v>
      </c>
      <c r="Y31" t="str">
        <f>VLOOKUP(DISKOMINFOSAN[[#This Row],[KODE PEGAWAI ASN]],kode2[],2,0)</f>
        <v>Pegawai Pemerintah dengan Perjanjian Kerja (PPPK)</v>
      </c>
      <c r="AA31" s="24">
        <v>45818</v>
      </c>
    </row>
    <row r="32" spans="1:27" x14ac:dyDescent="0.3">
      <c r="A32" s="12">
        <v>31</v>
      </c>
      <c r="B32" t="s">
        <v>145</v>
      </c>
      <c r="C32" s="3" t="s">
        <v>263</v>
      </c>
      <c r="D32" s="52" t="str">
        <f>VLOOKUP(DISKOMINFOSAN[[#This Row],[NAMA]],UNK[],4,0)</f>
        <v>BIDANG PENGELOLAAN APLIKASI INFORMATIKA</v>
      </c>
      <c r="E32" t="s">
        <v>139</v>
      </c>
      <c r="F32" s="4">
        <v>33467</v>
      </c>
      <c r="G32" s="5">
        <v>1</v>
      </c>
      <c r="H32" s="5" t="str">
        <f>VLOOKUP(DISKOMINFOSAN[[#This Row],[KODE JENIS KELAMIN]],JK[],2,0)</f>
        <v>LAKI-LAKI</v>
      </c>
      <c r="I32" s="5">
        <f>DATEDIF(DISKOMINFOSAN[[#This Row],[TANGGAL LAHIR]],DISKOMINFOSAN[[#This Row],[TANGGAL PENGUMPULAN DATA]],"Y")</f>
        <v>33</v>
      </c>
      <c r="J32" s="5" t="str">
        <f>UPPER(IFERROR(VLOOKUP(DISKOMINFOSAN[[#This Row],[PANGKAT (GOLONGAN/RUANG)]],PANGKAT[],5,0),DISKOMINFOSAN[[#This Row],[PANGKAT (GOLONGAN/RUANG)]]))</f>
        <v>(IX)</v>
      </c>
      <c r="K32" t="s">
        <v>156</v>
      </c>
      <c r="M32" s="32" t="s">
        <v>89</v>
      </c>
      <c r="O32" t="str">
        <f>VLOOKUP(DISKOMINFOSAN[[#This Row],[JABATAN]],JABATAN[],3,0)</f>
        <v>JABATAN NONMANAJERIAL</v>
      </c>
      <c r="P32" t="str">
        <f>VLOOKUP(DISKOMINFOSAN[[#This Row],[JABATAN]],JABATAN[],4,0)</f>
        <v>JABATAN FUNGSIONAL</v>
      </c>
      <c r="Q32" t="str">
        <f>VLOOKUP(DISKOMINFOSAN[[#This Row],[JABATAN]],JABATAN[],5,0)</f>
        <v>NON ESELON</v>
      </c>
      <c r="R32" s="12">
        <f>DATEDIF(DISKOMINFOSAN[[#This Row],[TMT CPNS]],DISKOMINFOSAN[[#This Row],[TANGGAL PENGUMPULAN DATA]],"y")</f>
        <v>0</v>
      </c>
      <c r="S32" t="str">
        <f>DATEDIF(DISKOMINFOSAN[[#This Row],[TMT CPNS]],DISKOMINFOSAN[[#This Row],[TANGGAL PENGUMPULAN DATA]],"y")&amp;" TAHUN, "&amp;DATEDIF(DISKOMINFOSAN[[#This Row],[TMT CPNS]],DISKOMINFOSAN[[#This Row],[TANGGAL PENGUMPULAN DATA]],"ym")&amp;" BULAN"</f>
        <v>0 TAHUN, 2 BULAN</v>
      </c>
      <c r="U32" t="s">
        <v>159</v>
      </c>
      <c r="V32" s="52" t="str">
        <f>VLOOKUP(DISKOMINFOSAN[[#This Row],[PENDIDIKAN]],pendidkan[],3,0)</f>
        <v>Pendidikan sarjana</v>
      </c>
      <c r="X32" s="5">
        <v>2</v>
      </c>
      <c r="Y32" t="str">
        <f>VLOOKUP(DISKOMINFOSAN[[#This Row],[KODE PEGAWAI ASN]],kode2[],2,0)</f>
        <v>Pegawai Pemerintah dengan Perjanjian Kerja (PPPK)</v>
      </c>
      <c r="AA32" s="24">
        <v>45818</v>
      </c>
    </row>
    <row r="33" spans="1:27" x14ac:dyDescent="0.3">
      <c r="A33" s="12">
        <v>32</v>
      </c>
      <c r="B33" t="s">
        <v>146</v>
      </c>
      <c r="C33" s="3" t="s">
        <v>263</v>
      </c>
      <c r="D33" s="52" t="str">
        <f>VLOOKUP(DISKOMINFOSAN[[#This Row],[NAMA]],UNK[],4,0)</f>
        <v>SEKSRETARIAT</v>
      </c>
      <c r="E33" t="s">
        <v>140</v>
      </c>
      <c r="F33" s="4">
        <v>36390</v>
      </c>
      <c r="G33" s="5">
        <v>2</v>
      </c>
      <c r="H33" s="5" t="str">
        <f>VLOOKUP(DISKOMINFOSAN[[#This Row],[KODE JENIS KELAMIN]],JK[],2,0)</f>
        <v>PEREMPUAN</v>
      </c>
      <c r="I33" s="5">
        <f>DATEDIF(DISKOMINFOSAN[[#This Row],[TANGGAL LAHIR]],DISKOMINFOSAN[[#This Row],[TANGGAL PENGUMPULAN DATA]],"Y")</f>
        <v>25</v>
      </c>
      <c r="J33" s="5" t="str">
        <f>UPPER(IFERROR(VLOOKUP(DISKOMINFOSAN[[#This Row],[PANGKAT (GOLONGAN/RUANG)]],PANGKAT[],5,0),DISKOMINFOSAN[[#This Row],[PANGKAT (GOLONGAN/RUANG)]]))</f>
        <v>(V)</v>
      </c>
      <c r="K33" t="s">
        <v>157</v>
      </c>
      <c r="M33" s="32" t="s">
        <v>358</v>
      </c>
      <c r="O33" t="str">
        <f>VLOOKUP(DISKOMINFOSAN[[#This Row],[JABATAN]],JABATAN[],3,0)</f>
        <v>JABATAN NONMANAJERIAL</v>
      </c>
      <c r="P33" t="str">
        <f>VLOOKUP(DISKOMINFOSAN[[#This Row],[JABATAN]],JABATAN[],4,0)</f>
        <v>JABATAN PELAKSANA</v>
      </c>
      <c r="Q33" t="str">
        <f>VLOOKUP(DISKOMINFOSAN[[#This Row],[JABATAN]],JABATAN[],5,0)</f>
        <v>NON ESELON</v>
      </c>
      <c r="R33" s="12">
        <f>DATEDIF(DISKOMINFOSAN[[#This Row],[TMT CPNS]],DISKOMINFOSAN[[#This Row],[TANGGAL PENGUMPULAN DATA]],"y")</f>
        <v>0</v>
      </c>
      <c r="S33" t="str">
        <f>DATEDIF(DISKOMINFOSAN[[#This Row],[TMT CPNS]],DISKOMINFOSAN[[#This Row],[TANGGAL PENGUMPULAN DATA]],"y")&amp;" TAHUN, "&amp;DATEDIF(DISKOMINFOSAN[[#This Row],[TMT CPNS]],DISKOMINFOSAN[[#This Row],[TANGGAL PENGUMPULAN DATA]],"ym")&amp;" BULAN"</f>
        <v>0 TAHUN, 2 BULAN</v>
      </c>
      <c r="U33" t="s">
        <v>160</v>
      </c>
      <c r="V33" s="52" t="str">
        <f>VLOOKUP(DISKOMINFOSAN[[#This Row],[PENDIDIKAN]],pendidkan[],3,0)</f>
        <v>Sekolah Menengah Atas (SMA)</v>
      </c>
      <c r="X33" s="5">
        <v>2</v>
      </c>
      <c r="Y33" t="str">
        <f>VLOOKUP(DISKOMINFOSAN[[#This Row],[KODE PEGAWAI ASN]],kode2[],2,0)</f>
        <v>Pegawai Pemerintah dengan Perjanjian Kerja (PPPK)</v>
      </c>
      <c r="AA33" s="24">
        <v>45818</v>
      </c>
    </row>
    <row r="34" spans="1:27" x14ac:dyDescent="0.3">
      <c r="A34" s="12">
        <v>33</v>
      </c>
      <c r="B34" t="s">
        <v>147</v>
      </c>
      <c r="C34" s="3" t="s">
        <v>263</v>
      </c>
      <c r="D34" s="52" t="str">
        <f>VLOOKUP(DISKOMINFOSAN[[#This Row],[NAMA]],UNK[],4,0)</f>
        <v>BIDANG PENGELOLAAN APLIKASI INFORMATIKA</v>
      </c>
      <c r="E34" t="s">
        <v>141</v>
      </c>
      <c r="F34" s="4">
        <v>37016</v>
      </c>
      <c r="G34" s="5">
        <v>1</v>
      </c>
      <c r="H34" s="5" t="str">
        <f>VLOOKUP(DISKOMINFOSAN[[#This Row],[KODE JENIS KELAMIN]],JK[],2,0)</f>
        <v>LAKI-LAKI</v>
      </c>
      <c r="I34" s="5">
        <f>DATEDIF(DISKOMINFOSAN[[#This Row],[TANGGAL LAHIR]],DISKOMINFOSAN[[#This Row],[TANGGAL PENGUMPULAN DATA]],"Y")</f>
        <v>24</v>
      </c>
      <c r="J34" s="5" t="str">
        <f>UPPER(IFERROR(VLOOKUP(DISKOMINFOSAN[[#This Row],[PANGKAT (GOLONGAN/RUANG)]],PANGKAT[],5,0),DISKOMINFOSAN[[#This Row],[PANGKAT (GOLONGAN/RUANG)]]))</f>
        <v>(V)</v>
      </c>
      <c r="K34" t="s">
        <v>157</v>
      </c>
      <c r="M34" s="32" t="s">
        <v>359</v>
      </c>
      <c r="O34" t="str">
        <f>VLOOKUP(DISKOMINFOSAN[[#This Row],[JABATAN]],JABATAN[],3,0)</f>
        <v>JABATAN NONMANAJERIAL</v>
      </c>
      <c r="P34" t="str">
        <f>VLOOKUP(DISKOMINFOSAN[[#This Row],[JABATAN]],JABATAN[],4,0)</f>
        <v>JABATAN PELAKSANA</v>
      </c>
      <c r="Q34" t="str">
        <f>VLOOKUP(DISKOMINFOSAN[[#This Row],[JABATAN]],JABATAN[],5,0)</f>
        <v>NON ESELON</v>
      </c>
      <c r="R34" s="12">
        <f>DATEDIF(DISKOMINFOSAN[[#This Row],[TMT CPNS]],DISKOMINFOSAN[[#This Row],[TANGGAL PENGUMPULAN DATA]],"y")</f>
        <v>0</v>
      </c>
      <c r="S34" t="str">
        <f>DATEDIF(DISKOMINFOSAN[[#This Row],[TMT CPNS]],DISKOMINFOSAN[[#This Row],[TANGGAL PENGUMPULAN DATA]],"y")&amp;" TAHUN, "&amp;DATEDIF(DISKOMINFOSAN[[#This Row],[TMT CPNS]],DISKOMINFOSAN[[#This Row],[TANGGAL PENGUMPULAN DATA]],"ym")&amp;" BULAN"</f>
        <v>0 TAHUN, 2 BULAN</v>
      </c>
      <c r="U34" t="s">
        <v>160</v>
      </c>
      <c r="V34" s="52" t="str">
        <f>VLOOKUP(DISKOMINFOSAN[[#This Row],[PENDIDIKAN]],pendidkan[],3,0)</f>
        <v>Sekolah Menengah Atas (SMA)</v>
      </c>
      <c r="X34" s="5">
        <v>2</v>
      </c>
      <c r="Y34" t="str">
        <f>VLOOKUP(DISKOMINFOSAN[[#This Row],[KODE PEGAWAI ASN]],kode2[],2,0)</f>
        <v>Pegawai Pemerintah dengan Perjanjian Kerja (PPPK)</v>
      </c>
      <c r="AA34" s="24">
        <v>45818</v>
      </c>
    </row>
  </sheetData>
  <phoneticPr fontId="3" type="noConversion"/>
  <pageMargins left="0.7" right="0.7" top="0.75" bottom="0.75" header="0.3" footer="0.3"/>
  <pageSetup orientation="portrait" horizontalDpi="360" verticalDpi="36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D042B-B4FB-4130-8F49-3B0F5F98CC7C}">
  <dimension ref="C6:I494"/>
  <sheetViews>
    <sheetView workbookViewId="0">
      <selection activeCell="K5" sqref="K5"/>
    </sheetView>
  </sheetViews>
  <sheetFormatPr defaultRowHeight="14.4" x14ac:dyDescent="0.3"/>
  <cols>
    <col min="3" max="3" width="11.88671875" customWidth="1"/>
    <col min="4" max="4" width="9.33203125" customWidth="1"/>
    <col min="5" max="5" width="57.44140625" customWidth="1"/>
    <col min="6" max="8" width="11.77734375" style="12" customWidth="1"/>
  </cols>
  <sheetData>
    <row r="6" spans="3:9" s="22" customFormat="1" ht="31.2" customHeight="1" x14ac:dyDescent="0.3">
      <c r="D6" s="57" t="s">
        <v>241</v>
      </c>
      <c r="E6" s="58" t="s">
        <v>355</v>
      </c>
      <c r="F6" s="59"/>
      <c r="G6" s="59"/>
      <c r="H6" s="59"/>
      <c r="I6" s="60"/>
    </row>
    <row r="7" spans="3:9" x14ac:dyDescent="0.3">
      <c r="D7" s="61"/>
      <c r="E7" s="61"/>
      <c r="F7" s="62"/>
      <c r="G7" s="62"/>
      <c r="H7" s="62"/>
      <c r="I7" s="61"/>
    </row>
    <row r="8" spans="3:9" hidden="1" x14ac:dyDescent="0.3">
      <c r="E8" s="13" t="s">
        <v>166</v>
      </c>
      <c r="F8" s="15" t="s">
        <v>165</v>
      </c>
      <c r="I8" s="61"/>
    </row>
    <row r="9" spans="3:9" s="8" customFormat="1" ht="31.2" customHeight="1" x14ac:dyDescent="0.3">
      <c r="D9" s="63"/>
      <c r="E9" s="21" t="s">
        <v>240</v>
      </c>
      <c r="F9" s="8" t="s">
        <v>154</v>
      </c>
      <c r="G9" s="8" t="s">
        <v>155</v>
      </c>
      <c r="H9" s="8" t="s">
        <v>239</v>
      </c>
      <c r="I9" s="63"/>
    </row>
    <row r="10" spans="3:9" x14ac:dyDescent="0.3">
      <c r="D10" s="61"/>
      <c r="E10" s="14" t="s">
        <v>161</v>
      </c>
      <c r="F10" s="12">
        <v>21</v>
      </c>
      <c r="G10" s="12">
        <v>7</v>
      </c>
      <c r="H10" s="12">
        <v>28</v>
      </c>
      <c r="I10" s="61"/>
    </row>
    <row r="11" spans="3:9" s="11" customFormat="1" x14ac:dyDescent="0.3">
      <c r="D11" s="64"/>
      <c r="E11" s="19" t="s">
        <v>162</v>
      </c>
      <c r="F11" s="8">
        <v>4</v>
      </c>
      <c r="G11" s="8">
        <v>1</v>
      </c>
      <c r="H11" s="8">
        <v>5</v>
      </c>
      <c r="I11" s="64"/>
    </row>
    <row r="12" spans="3:9" x14ac:dyDescent="0.3">
      <c r="D12" s="61"/>
      <c r="E12" s="14" t="s">
        <v>239</v>
      </c>
      <c r="F12" s="12">
        <v>25</v>
      </c>
      <c r="G12" s="12">
        <v>8</v>
      </c>
      <c r="H12" s="12">
        <v>33</v>
      </c>
      <c r="I12" s="61"/>
    </row>
    <row r="13" spans="3:9" x14ac:dyDescent="0.3">
      <c r="D13" s="61"/>
      <c r="E13" s="61"/>
      <c r="F13" s="62"/>
      <c r="G13" s="62"/>
      <c r="H13" s="62"/>
      <c r="I13" s="61"/>
    </row>
    <row r="16" spans="3:9" ht="48.6" customHeight="1" x14ac:dyDescent="0.3">
      <c r="C16" s="23" t="s">
        <v>249</v>
      </c>
      <c r="D16" s="55" t="s">
        <v>356</v>
      </c>
      <c r="E16" s="55"/>
      <c r="F16" s="55"/>
      <c r="G16" s="55"/>
      <c r="H16" s="29"/>
    </row>
    <row r="17" spans="4:8" x14ac:dyDescent="0.3">
      <c r="E17" s="12"/>
    </row>
    <row r="18" spans="4:8" s="8" customFormat="1" ht="43.2" x14ac:dyDescent="0.3">
      <c r="D18" s="20" t="s">
        <v>354</v>
      </c>
      <c r="E18" s="21" t="s">
        <v>164</v>
      </c>
      <c r="F18" s="21" t="s">
        <v>153</v>
      </c>
      <c r="G18" s="8" t="s">
        <v>353</v>
      </c>
    </row>
    <row r="19" spans="4:8" x14ac:dyDescent="0.3">
      <c r="D19" s="30">
        <v>1</v>
      </c>
      <c r="E19" s="35" t="s">
        <v>161</v>
      </c>
      <c r="F19" s="37" t="s">
        <v>154</v>
      </c>
      <c r="G19" s="33">
        <v>0.63636363636363635</v>
      </c>
      <c r="H19"/>
    </row>
    <row r="20" spans="4:8" x14ac:dyDescent="0.3">
      <c r="D20" s="31"/>
      <c r="E20" s="36"/>
      <c r="F20" s="38" t="s">
        <v>155</v>
      </c>
      <c r="G20" s="34">
        <v>0.21212121212121213</v>
      </c>
      <c r="H20"/>
    </row>
    <row r="21" spans="4:8" x14ac:dyDescent="0.3">
      <c r="D21" s="40">
        <v>2</v>
      </c>
      <c r="E21" s="41" t="s">
        <v>162</v>
      </c>
      <c r="F21" s="43" t="s">
        <v>154</v>
      </c>
      <c r="G21" s="39">
        <v>0.12121212121212122</v>
      </c>
      <c r="H21"/>
    </row>
    <row r="22" spans="4:8" x14ac:dyDescent="0.3">
      <c r="D22" s="31"/>
      <c r="E22" s="42"/>
      <c r="F22" s="38" t="s">
        <v>155</v>
      </c>
      <c r="G22" s="34">
        <v>3.0303030303030304E-2</v>
      </c>
      <c r="H22"/>
    </row>
    <row r="23" spans="4:8" x14ac:dyDescent="0.3">
      <c r="D23" s="44" t="s">
        <v>239</v>
      </c>
      <c r="E23" s="45"/>
      <c r="F23" s="46"/>
      <c r="G23" s="47">
        <v>1</v>
      </c>
    </row>
    <row r="24" spans="4:8" x14ac:dyDescent="0.3">
      <c r="F24"/>
      <c r="G24"/>
    </row>
    <row r="26" spans="4:8" ht="45.6" customHeight="1" x14ac:dyDescent="0.3">
      <c r="D26" s="23" t="s">
        <v>250</v>
      </c>
      <c r="E26" s="55" t="s">
        <v>357</v>
      </c>
      <c r="F26" s="56"/>
      <c r="G26" s="56"/>
      <c r="H26" s="56"/>
    </row>
    <row r="28" spans="4:8" hidden="1" x14ac:dyDescent="0.3">
      <c r="E28" s="13" t="s">
        <v>166</v>
      </c>
      <c r="F28" s="15" t="s">
        <v>165</v>
      </c>
    </row>
    <row r="29" spans="4:8" s="7" customFormat="1" x14ac:dyDescent="0.3">
      <c r="D29" s="8"/>
      <c r="E29" s="20" t="s">
        <v>248</v>
      </c>
      <c r="F29" s="8" t="s">
        <v>154</v>
      </c>
      <c r="G29" s="8" t="s">
        <v>155</v>
      </c>
      <c r="H29" s="8" t="s">
        <v>239</v>
      </c>
    </row>
    <row r="30" spans="4:8" x14ac:dyDescent="0.3">
      <c r="E30" s="25" t="s">
        <v>244</v>
      </c>
      <c r="F30" s="12">
        <v>9</v>
      </c>
      <c r="G30" s="12">
        <v>3</v>
      </c>
      <c r="H30" s="12">
        <v>12</v>
      </c>
    </row>
    <row r="31" spans="4:8" x14ac:dyDescent="0.3">
      <c r="D31" s="11"/>
      <c r="E31" s="25" t="s">
        <v>245</v>
      </c>
      <c r="F31" s="12">
        <v>6</v>
      </c>
      <c r="G31" s="12">
        <v>2</v>
      </c>
      <c r="H31" s="12">
        <v>8</v>
      </c>
    </row>
    <row r="32" spans="4:8" x14ac:dyDescent="0.3">
      <c r="E32" s="25" t="s">
        <v>246</v>
      </c>
      <c r="F32" s="12">
        <v>9</v>
      </c>
      <c r="G32" s="12">
        <v>2</v>
      </c>
      <c r="H32" s="12">
        <v>11</v>
      </c>
    </row>
    <row r="33" spans="4:8" x14ac:dyDescent="0.3">
      <c r="E33" s="25" t="s">
        <v>247</v>
      </c>
      <c r="F33" s="12">
        <v>1</v>
      </c>
      <c r="G33" s="12">
        <v>1</v>
      </c>
      <c r="H33" s="12">
        <v>2</v>
      </c>
    </row>
    <row r="34" spans="4:8" x14ac:dyDescent="0.3">
      <c r="E34" s="25" t="s">
        <v>239</v>
      </c>
      <c r="F34" s="12">
        <v>25</v>
      </c>
      <c r="G34" s="12">
        <v>8</v>
      </c>
      <c r="H34" s="12">
        <v>33</v>
      </c>
    </row>
    <row r="35" spans="4:8" x14ac:dyDescent="0.3">
      <c r="F35"/>
      <c r="G35"/>
      <c r="H35"/>
    </row>
    <row r="36" spans="4:8" x14ac:dyDescent="0.3">
      <c r="F36"/>
      <c r="G36"/>
      <c r="H36"/>
    </row>
    <row r="37" spans="4:8" ht="42" customHeight="1" x14ac:dyDescent="0.3">
      <c r="D37" s="23" t="s">
        <v>268</v>
      </c>
      <c r="E37" s="55" t="s">
        <v>378</v>
      </c>
      <c r="F37" s="56"/>
      <c r="G37" s="56"/>
      <c r="H37" s="56"/>
    </row>
    <row r="39" spans="4:8" hidden="1" x14ac:dyDescent="0.3">
      <c r="E39" s="13" t="s">
        <v>166</v>
      </c>
      <c r="F39" s="15" t="s">
        <v>165</v>
      </c>
    </row>
    <row r="40" spans="4:8" s="8" customFormat="1" x14ac:dyDescent="0.3">
      <c r="E40" s="21" t="s">
        <v>26</v>
      </c>
      <c r="F40" s="8" t="s">
        <v>154</v>
      </c>
      <c r="G40" s="8" t="s">
        <v>155</v>
      </c>
      <c r="H40" s="8" t="s">
        <v>239</v>
      </c>
    </row>
    <row r="41" spans="4:8" x14ac:dyDescent="0.3">
      <c r="E41" s="14" t="s">
        <v>349</v>
      </c>
      <c r="F41" s="12">
        <v>1</v>
      </c>
      <c r="H41" s="12">
        <v>1</v>
      </c>
    </row>
    <row r="42" spans="4:8" x14ac:dyDescent="0.3">
      <c r="D42" s="11"/>
      <c r="E42" s="14" t="s">
        <v>71</v>
      </c>
      <c r="F42" s="12">
        <v>2</v>
      </c>
      <c r="G42" s="12">
        <v>1</v>
      </c>
      <c r="H42" s="12">
        <v>3</v>
      </c>
    </row>
    <row r="43" spans="4:8" x14ac:dyDescent="0.3">
      <c r="E43" s="14" t="s">
        <v>350</v>
      </c>
      <c r="F43" s="12">
        <v>7</v>
      </c>
      <c r="G43" s="12">
        <v>2</v>
      </c>
      <c r="H43" s="12">
        <v>9</v>
      </c>
    </row>
    <row r="44" spans="4:8" x14ac:dyDescent="0.3">
      <c r="E44" s="14" t="s">
        <v>73</v>
      </c>
      <c r="F44" s="12">
        <v>2</v>
      </c>
      <c r="G44" s="12">
        <v>1</v>
      </c>
      <c r="H44" s="12">
        <v>3</v>
      </c>
    </row>
    <row r="45" spans="4:8" x14ac:dyDescent="0.3">
      <c r="E45" s="14" t="s">
        <v>351</v>
      </c>
      <c r="F45" s="12">
        <v>1</v>
      </c>
      <c r="G45" s="12">
        <v>1</v>
      </c>
      <c r="H45" s="12">
        <v>2</v>
      </c>
    </row>
    <row r="46" spans="4:8" x14ac:dyDescent="0.3">
      <c r="E46" s="14" t="s">
        <v>48</v>
      </c>
      <c r="F46" s="12">
        <v>6</v>
      </c>
      <c r="G46" s="12">
        <v>2</v>
      </c>
      <c r="H46" s="12">
        <v>8</v>
      </c>
    </row>
    <row r="47" spans="4:8" x14ac:dyDescent="0.3">
      <c r="E47" s="14" t="s">
        <v>352</v>
      </c>
      <c r="F47" s="12">
        <v>1</v>
      </c>
      <c r="H47" s="12">
        <v>1</v>
      </c>
    </row>
    <row r="48" spans="4:8" x14ac:dyDescent="0.3">
      <c r="E48" s="14" t="s">
        <v>67</v>
      </c>
      <c r="F48" s="12">
        <v>1</v>
      </c>
      <c r="H48" s="12">
        <v>1</v>
      </c>
    </row>
    <row r="49" spans="4:8" x14ac:dyDescent="0.3">
      <c r="E49" s="14" t="s">
        <v>156</v>
      </c>
      <c r="F49" s="12">
        <v>3</v>
      </c>
      <c r="H49" s="12">
        <v>3</v>
      </c>
    </row>
    <row r="50" spans="4:8" x14ac:dyDescent="0.3">
      <c r="E50" s="14" t="s">
        <v>157</v>
      </c>
      <c r="F50" s="12">
        <v>1</v>
      </c>
      <c r="G50" s="12">
        <v>1</v>
      </c>
      <c r="H50" s="12">
        <v>2</v>
      </c>
    </row>
    <row r="51" spans="4:8" x14ac:dyDescent="0.3">
      <c r="E51" s="14" t="s">
        <v>239</v>
      </c>
      <c r="F51" s="12">
        <v>25</v>
      </c>
      <c r="G51" s="12">
        <v>8</v>
      </c>
      <c r="H51" s="12">
        <v>33</v>
      </c>
    </row>
    <row r="52" spans="4:8" x14ac:dyDescent="0.3">
      <c r="E52" s="14"/>
    </row>
    <row r="54" spans="4:8" ht="48.6" customHeight="1" x14ac:dyDescent="0.3">
      <c r="D54" s="23" t="s">
        <v>379</v>
      </c>
      <c r="E54" s="55" t="s">
        <v>378</v>
      </c>
      <c r="F54" s="56"/>
      <c r="G54" s="56"/>
      <c r="H54" s="56"/>
    </row>
    <row r="56" spans="4:8" hidden="1" x14ac:dyDescent="0.3">
      <c r="E56" s="13" t="s">
        <v>166</v>
      </c>
      <c r="F56" s="15" t="s">
        <v>165</v>
      </c>
    </row>
    <row r="57" spans="4:8" x14ac:dyDescent="0.3">
      <c r="D57" s="8"/>
      <c r="E57" s="21" t="s">
        <v>26</v>
      </c>
      <c r="F57" s="8" t="s">
        <v>154</v>
      </c>
      <c r="G57" s="8" t="s">
        <v>155</v>
      </c>
      <c r="H57" s="8" t="s">
        <v>239</v>
      </c>
    </row>
    <row r="58" spans="4:8" x14ac:dyDescent="0.3">
      <c r="E58" s="14" t="s">
        <v>71</v>
      </c>
      <c r="F58" s="12">
        <v>2</v>
      </c>
      <c r="G58" s="12">
        <v>1</v>
      </c>
      <c r="H58" s="12">
        <v>3</v>
      </c>
    </row>
    <row r="59" spans="4:8" x14ac:dyDescent="0.3">
      <c r="D59" s="11"/>
      <c r="E59" s="14" t="s">
        <v>73</v>
      </c>
      <c r="F59" s="12">
        <v>2</v>
      </c>
      <c r="G59" s="12">
        <v>1</v>
      </c>
      <c r="H59" s="12">
        <v>3</v>
      </c>
    </row>
    <row r="60" spans="4:8" x14ac:dyDescent="0.3">
      <c r="E60" s="14" t="s">
        <v>48</v>
      </c>
      <c r="F60" s="12">
        <v>6</v>
      </c>
      <c r="G60" s="12">
        <v>2</v>
      </c>
      <c r="H60" s="12">
        <v>8</v>
      </c>
    </row>
    <row r="61" spans="4:8" x14ac:dyDescent="0.3">
      <c r="E61" s="14" t="s">
        <v>67</v>
      </c>
      <c r="F61" s="12">
        <v>1</v>
      </c>
      <c r="H61" s="12">
        <v>1</v>
      </c>
    </row>
    <row r="62" spans="4:8" x14ac:dyDescent="0.3">
      <c r="E62" s="14" t="s">
        <v>349</v>
      </c>
      <c r="F62" s="12">
        <v>1</v>
      </c>
      <c r="H62" s="12">
        <v>1</v>
      </c>
    </row>
    <row r="63" spans="4:8" x14ac:dyDescent="0.3">
      <c r="E63" s="14" t="s">
        <v>350</v>
      </c>
      <c r="F63" s="12">
        <v>7</v>
      </c>
      <c r="G63" s="12">
        <v>2</v>
      </c>
      <c r="H63" s="12">
        <v>9</v>
      </c>
    </row>
    <row r="64" spans="4:8" x14ac:dyDescent="0.3">
      <c r="E64" s="14" t="s">
        <v>351</v>
      </c>
      <c r="F64" s="12">
        <v>1</v>
      </c>
      <c r="G64" s="12">
        <v>1</v>
      </c>
      <c r="H64" s="12">
        <v>2</v>
      </c>
    </row>
    <row r="65" spans="4:8" x14ac:dyDescent="0.3">
      <c r="E65" s="14" t="s">
        <v>352</v>
      </c>
      <c r="F65" s="12">
        <v>1</v>
      </c>
      <c r="H65" s="12">
        <v>1</v>
      </c>
    </row>
    <row r="66" spans="4:8" x14ac:dyDescent="0.3">
      <c r="E66" s="14" t="s">
        <v>156</v>
      </c>
      <c r="F66" s="12">
        <v>3</v>
      </c>
      <c r="H66" s="12">
        <v>3</v>
      </c>
    </row>
    <row r="67" spans="4:8" x14ac:dyDescent="0.3">
      <c r="E67" s="14" t="s">
        <v>157</v>
      </c>
      <c r="F67" s="12">
        <v>1</v>
      </c>
      <c r="G67" s="12">
        <v>1</v>
      </c>
      <c r="H67" s="12">
        <v>2</v>
      </c>
    </row>
    <row r="68" spans="4:8" x14ac:dyDescent="0.3">
      <c r="E68" s="14" t="s">
        <v>239</v>
      </c>
      <c r="F68" s="12">
        <v>25</v>
      </c>
      <c r="G68" s="12">
        <v>8</v>
      </c>
      <c r="H68" s="12">
        <v>33</v>
      </c>
    </row>
    <row r="71" spans="4:8" ht="43.2" customHeight="1" x14ac:dyDescent="0.3">
      <c r="D71" s="23" t="s">
        <v>380</v>
      </c>
      <c r="E71" s="55" t="s">
        <v>377</v>
      </c>
      <c r="F71" s="56"/>
      <c r="G71" s="56"/>
      <c r="H71" s="56"/>
    </row>
    <row r="73" spans="4:8" hidden="1" x14ac:dyDescent="0.3">
      <c r="E73" s="13" t="s">
        <v>166</v>
      </c>
      <c r="F73" s="15" t="s">
        <v>165</v>
      </c>
    </row>
    <row r="74" spans="4:8" s="27" customFormat="1" x14ac:dyDescent="0.3">
      <c r="D74" s="8"/>
      <c r="E74" s="26" t="s">
        <v>267</v>
      </c>
      <c r="F74" s="8" t="s">
        <v>154</v>
      </c>
      <c r="G74" s="8" t="s">
        <v>155</v>
      </c>
      <c r="H74" s="8" t="s">
        <v>239</v>
      </c>
    </row>
    <row r="75" spans="4:8" x14ac:dyDescent="0.3">
      <c r="E75" s="12" t="s">
        <v>269</v>
      </c>
      <c r="F75" s="12">
        <v>10</v>
      </c>
      <c r="G75" s="12">
        <v>3</v>
      </c>
      <c r="H75" s="12">
        <v>13</v>
      </c>
    </row>
    <row r="76" spans="4:8" x14ac:dyDescent="0.3">
      <c r="D76" s="11"/>
      <c r="E76" s="12" t="s">
        <v>270</v>
      </c>
      <c r="F76" s="12">
        <v>2</v>
      </c>
      <c r="G76" s="12">
        <v>1</v>
      </c>
      <c r="H76" s="12">
        <v>3</v>
      </c>
    </row>
    <row r="77" spans="4:8" x14ac:dyDescent="0.3">
      <c r="E77" s="12" t="s">
        <v>271</v>
      </c>
      <c r="F77" s="12">
        <v>5</v>
      </c>
      <c r="G77" s="12">
        <v>1</v>
      </c>
      <c r="H77" s="12">
        <v>6</v>
      </c>
    </row>
    <row r="78" spans="4:8" x14ac:dyDescent="0.3">
      <c r="E78" s="12" t="s">
        <v>272</v>
      </c>
      <c r="F78" s="12">
        <v>6</v>
      </c>
      <c r="G78" s="12">
        <v>1</v>
      </c>
      <c r="H78" s="12">
        <v>7</v>
      </c>
    </row>
    <row r="79" spans="4:8" x14ac:dyDescent="0.3">
      <c r="E79" s="12" t="s">
        <v>273</v>
      </c>
      <c r="F79" s="12">
        <v>1</v>
      </c>
      <c r="G79" s="12">
        <v>1</v>
      </c>
      <c r="H79" s="12">
        <v>2</v>
      </c>
    </row>
    <row r="80" spans="4:8" x14ac:dyDescent="0.3">
      <c r="E80" s="12" t="s">
        <v>274</v>
      </c>
      <c r="G80" s="12">
        <v>1</v>
      </c>
      <c r="H80" s="12">
        <v>1</v>
      </c>
    </row>
    <row r="81" spans="4:8" x14ac:dyDescent="0.3">
      <c r="E81" s="12" t="s">
        <v>275</v>
      </c>
      <c r="F81" s="12">
        <v>1</v>
      </c>
      <c r="H81" s="12">
        <v>1</v>
      </c>
    </row>
    <row r="82" spans="4:8" x14ac:dyDescent="0.3">
      <c r="E82" s="14" t="s">
        <v>239</v>
      </c>
      <c r="F82" s="12">
        <v>25</v>
      </c>
      <c r="G82" s="12">
        <v>8</v>
      </c>
      <c r="H82" s="12">
        <v>33</v>
      </c>
    </row>
    <row r="83" spans="4:8" x14ac:dyDescent="0.3">
      <c r="F83"/>
      <c r="G83"/>
      <c r="H83"/>
    </row>
    <row r="84" spans="4:8" x14ac:dyDescent="0.3">
      <c r="F84"/>
      <c r="G84"/>
      <c r="H84"/>
    </row>
    <row r="85" spans="4:8" ht="45.6" customHeight="1" x14ac:dyDescent="0.3">
      <c r="D85" s="23" t="s">
        <v>381</v>
      </c>
      <c r="E85" s="55" t="s">
        <v>382</v>
      </c>
      <c r="F85" s="56"/>
      <c r="G85" s="56"/>
      <c r="H85" s="56"/>
    </row>
    <row r="87" spans="4:8" hidden="1" x14ac:dyDescent="0.3">
      <c r="E87" s="13" t="s">
        <v>166</v>
      </c>
      <c r="F87" s="15" t="s">
        <v>165</v>
      </c>
    </row>
    <row r="88" spans="4:8" s="27" customFormat="1" x14ac:dyDescent="0.3">
      <c r="D88" s="8"/>
      <c r="E88" s="26" t="s">
        <v>374</v>
      </c>
      <c r="F88" s="8" t="s">
        <v>154</v>
      </c>
      <c r="G88" s="8" t="s">
        <v>155</v>
      </c>
      <c r="H88" s="8" t="s">
        <v>239</v>
      </c>
    </row>
    <row r="89" spans="4:8" x14ac:dyDescent="0.3">
      <c r="E89" s="14" t="s">
        <v>363</v>
      </c>
      <c r="F89" s="12">
        <v>5</v>
      </c>
      <c r="G89" s="12">
        <v>1</v>
      </c>
      <c r="H89" s="12">
        <v>6</v>
      </c>
    </row>
    <row r="90" spans="4:8" x14ac:dyDescent="0.3">
      <c r="D90" s="11"/>
      <c r="E90" s="14" t="s">
        <v>364</v>
      </c>
      <c r="F90" s="12">
        <v>20</v>
      </c>
      <c r="G90" s="12">
        <v>7</v>
      </c>
      <c r="H90" s="12">
        <v>27</v>
      </c>
    </row>
    <row r="91" spans="4:8" x14ac:dyDescent="0.3">
      <c r="E91" s="14" t="s">
        <v>239</v>
      </c>
      <c r="F91" s="12">
        <v>25</v>
      </c>
      <c r="G91" s="12">
        <v>8</v>
      </c>
      <c r="H91" s="12">
        <v>33</v>
      </c>
    </row>
    <row r="92" spans="4:8" x14ac:dyDescent="0.3">
      <c r="F92"/>
      <c r="G92"/>
      <c r="H92"/>
    </row>
    <row r="93" spans="4:8" ht="46.8" customHeight="1" x14ac:dyDescent="0.3">
      <c r="D93" s="23" t="s">
        <v>383</v>
      </c>
      <c r="E93" s="55" t="s">
        <v>382</v>
      </c>
      <c r="F93" s="56"/>
      <c r="G93" s="56"/>
      <c r="H93" s="56"/>
    </row>
    <row r="95" spans="4:8" hidden="1" x14ac:dyDescent="0.3">
      <c r="E95" s="13" t="s">
        <v>166</v>
      </c>
      <c r="F95" s="15" t="s">
        <v>165</v>
      </c>
    </row>
    <row r="96" spans="4:8" x14ac:dyDescent="0.3">
      <c r="D96" s="8"/>
      <c r="E96" s="26" t="s">
        <v>374</v>
      </c>
      <c r="F96" s="8" t="s">
        <v>154</v>
      </c>
      <c r="G96" s="8" t="s">
        <v>155</v>
      </c>
      <c r="H96" s="8" t="s">
        <v>239</v>
      </c>
    </row>
    <row r="97" spans="4:8" x14ac:dyDescent="0.3">
      <c r="E97" s="14" t="s">
        <v>363</v>
      </c>
      <c r="F97" s="12">
        <v>5</v>
      </c>
      <c r="G97" s="12">
        <v>1</v>
      </c>
      <c r="H97" s="12">
        <v>6</v>
      </c>
    </row>
    <row r="98" spans="4:8" x14ac:dyDescent="0.3">
      <c r="D98" s="11"/>
      <c r="E98" s="50" t="s">
        <v>365</v>
      </c>
      <c r="F98" s="12">
        <v>1</v>
      </c>
      <c r="H98" s="12">
        <v>1</v>
      </c>
    </row>
    <row r="99" spans="4:8" x14ac:dyDescent="0.3">
      <c r="E99" s="50" t="s">
        <v>367</v>
      </c>
      <c r="F99" s="12">
        <v>3</v>
      </c>
      <c r="H99" s="12">
        <v>3</v>
      </c>
    </row>
    <row r="100" spans="4:8" x14ac:dyDescent="0.3">
      <c r="E100" s="50" t="s">
        <v>369</v>
      </c>
      <c r="F100" s="12">
        <v>1</v>
      </c>
      <c r="G100" s="12">
        <v>1</v>
      </c>
      <c r="H100" s="12">
        <v>2</v>
      </c>
    </row>
    <row r="101" spans="4:8" x14ac:dyDescent="0.3">
      <c r="E101" s="14" t="s">
        <v>364</v>
      </c>
      <c r="F101" s="12">
        <v>20</v>
      </c>
      <c r="G101" s="12">
        <v>7</v>
      </c>
      <c r="H101" s="12">
        <v>27</v>
      </c>
    </row>
    <row r="102" spans="4:8" x14ac:dyDescent="0.3">
      <c r="E102" s="50" t="s">
        <v>371</v>
      </c>
      <c r="F102" s="12">
        <v>15</v>
      </c>
      <c r="G102" s="12">
        <v>3</v>
      </c>
      <c r="H102" s="12">
        <v>18</v>
      </c>
    </row>
    <row r="103" spans="4:8" x14ac:dyDescent="0.3">
      <c r="E103" s="50" t="s">
        <v>373</v>
      </c>
      <c r="F103" s="12">
        <v>5</v>
      </c>
      <c r="G103" s="12">
        <v>4</v>
      </c>
      <c r="H103" s="12">
        <v>9</v>
      </c>
    </row>
    <row r="104" spans="4:8" x14ac:dyDescent="0.3">
      <c r="E104" s="14" t="s">
        <v>239</v>
      </c>
      <c r="F104" s="12">
        <v>25</v>
      </c>
      <c r="G104" s="12">
        <v>8</v>
      </c>
      <c r="H104" s="12">
        <v>33</v>
      </c>
    </row>
    <row r="107" spans="4:8" ht="45" customHeight="1" x14ac:dyDescent="0.3">
      <c r="D107" s="23" t="s">
        <v>515</v>
      </c>
      <c r="E107" s="55" t="s">
        <v>514</v>
      </c>
      <c r="F107" s="56"/>
      <c r="G107" s="56"/>
      <c r="H107" s="56"/>
    </row>
    <row r="109" spans="4:8" hidden="1" x14ac:dyDescent="0.3">
      <c r="E109" s="13" t="s">
        <v>166</v>
      </c>
      <c r="F109" s="15" t="s">
        <v>165</v>
      </c>
    </row>
    <row r="110" spans="4:8" s="27" customFormat="1" x14ac:dyDescent="0.3">
      <c r="D110" s="8"/>
      <c r="E110" s="26" t="s">
        <v>513</v>
      </c>
      <c r="F110" s="8" t="s">
        <v>154</v>
      </c>
      <c r="G110" s="8" t="s">
        <v>155</v>
      </c>
      <c r="H110" s="8" t="s">
        <v>239</v>
      </c>
    </row>
    <row r="111" spans="4:8" x14ac:dyDescent="0.3">
      <c r="E111" s="14" t="s">
        <v>505</v>
      </c>
      <c r="F111" s="12">
        <v>8</v>
      </c>
      <c r="G111" s="12">
        <v>3</v>
      </c>
      <c r="H111" s="12">
        <v>11</v>
      </c>
    </row>
    <row r="112" spans="4:8" x14ac:dyDescent="0.3">
      <c r="D112" s="11"/>
      <c r="E112" s="14" t="s">
        <v>498</v>
      </c>
      <c r="F112" s="12">
        <v>13</v>
      </c>
      <c r="G112" s="12">
        <v>4</v>
      </c>
      <c r="H112" s="12">
        <v>17</v>
      </c>
    </row>
    <row r="113" spans="4:8" x14ac:dyDescent="0.3">
      <c r="E113" s="14" t="s">
        <v>492</v>
      </c>
      <c r="F113" s="12">
        <v>3</v>
      </c>
      <c r="H113" s="12">
        <v>3</v>
      </c>
    </row>
    <row r="114" spans="4:8" x14ac:dyDescent="0.3">
      <c r="E114" s="14" t="s">
        <v>471</v>
      </c>
      <c r="F114" s="12">
        <v>1</v>
      </c>
      <c r="G114" s="12">
        <v>1</v>
      </c>
      <c r="H114" s="12">
        <v>2</v>
      </c>
    </row>
    <row r="115" spans="4:8" x14ac:dyDescent="0.3">
      <c r="E115" s="14" t="s">
        <v>239</v>
      </c>
      <c r="F115" s="12">
        <v>25</v>
      </c>
      <c r="G115" s="12">
        <v>8</v>
      </c>
      <c r="H115" s="12">
        <v>33</v>
      </c>
    </row>
    <row r="116" spans="4:8" x14ac:dyDescent="0.3">
      <c r="F116"/>
      <c r="G116"/>
      <c r="H116"/>
    </row>
    <row r="117" spans="4:8" x14ac:dyDescent="0.3">
      <c r="F117"/>
      <c r="G117"/>
      <c r="H117"/>
    </row>
    <row r="118" spans="4:8" ht="14.4" customHeight="1" x14ac:dyDescent="0.3">
      <c r="F118"/>
      <c r="G118"/>
      <c r="H118"/>
    </row>
    <row r="119" spans="4:8" ht="48.6" customHeight="1" x14ac:dyDescent="0.3">
      <c r="D119" s="23" t="s">
        <v>516</v>
      </c>
      <c r="E119" s="55" t="s">
        <v>514</v>
      </c>
      <c r="F119" s="56"/>
      <c r="G119" s="56"/>
      <c r="H119" s="56"/>
    </row>
    <row r="121" spans="4:8" hidden="1" x14ac:dyDescent="0.3">
      <c r="E121" s="13" t="s">
        <v>166</v>
      </c>
      <c r="F121" s="15" t="s">
        <v>165</v>
      </c>
    </row>
    <row r="122" spans="4:8" x14ac:dyDescent="0.3">
      <c r="D122" s="8"/>
      <c r="E122" s="21" t="s">
        <v>513</v>
      </c>
      <c r="F122" s="8" t="s">
        <v>154</v>
      </c>
      <c r="G122" s="8" t="s">
        <v>155</v>
      </c>
      <c r="H122" s="8" t="s">
        <v>239</v>
      </c>
    </row>
    <row r="123" spans="4:8" x14ac:dyDescent="0.3">
      <c r="E123" s="14" t="s">
        <v>161</v>
      </c>
      <c r="F123" s="12">
        <v>21</v>
      </c>
      <c r="G123" s="12">
        <v>7</v>
      </c>
      <c r="H123" s="12">
        <v>28</v>
      </c>
    </row>
    <row r="124" spans="4:8" x14ac:dyDescent="0.3">
      <c r="D124" s="11"/>
      <c r="E124" s="50" t="s">
        <v>505</v>
      </c>
      <c r="F124" s="12">
        <v>8</v>
      </c>
      <c r="G124" s="12">
        <v>3</v>
      </c>
      <c r="H124" s="12">
        <v>11</v>
      </c>
    </row>
    <row r="125" spans="4:8" x14ac:dyDescent="0.3">
      <c r="E125" s="50" t="s">
        <v>498</v>
      </c>
      <c r="F125" s="12">
        <v>10</v>
      </c>
      <c r="G125" s="12">
        <v>4</v>
      </c>
      <c r="H125" s="12">
        <v>14</v>
      </c>
    </row>
    <row r="126" spans="4:8" x14ac:dyDescent="0.3">
      <c r="E126" s="50" t="s">
        <v>492</v>
      </c>
      <c r="F126" s="12">
        <v>3</v>
      </c>
      <c r="H126" s="12">
        <v>3</v>
      </c>
    </row>
    <row r="127" spans="4:8" x14ac:dyDescent="0.3">
      <c r="E127" s="14" t="s">
        <v>162</v>
      </c>
      <c r="F127" s="12">
        <v>4</v>
      </c>
      <c r="G127" s="12">
        <v>1</v>
      </c>
      <c r="H127" s="12">
        <v>5</v>
      </c>
    </row>
    <row r="128" spans="4:8" x14ac:dyDescent="0.3">
      <c r="E128" s="50" t="s">
        <v>498</v>
      </c>
      <c r="F128" s="12">
        <v>3</v>
      </c>
      <c r="H128" s="12">
        <v>3</v>
      </c>
    </row>
    <row r="129" spans="4:8" x14ac:dyDescent="0.3">
      <c r="E129" s="50" t="s">
        <v>471</v>
      </c>
      <c r="F129" s="12">
        <v>1</v>
      </c>
      <c r="G129" s="12">
        <v>1</v>
      </c>
      <c r="H129" s="12">
        <v>2</v>
      </c>
    </row>
    <row r="130" spans="4:8" x14ac:dyDescent="0.3">
      <c r="E130" s="14" t="s">
        <v>239</v>
      </c>
      <c r="F130" s="12">
        <v>25</v>
      </c>
      <c r="G130" s="12">
        <v>8</v>
      </c>
      <c r="H130" s="12">
        <v>33</v>
      </c>
    </row>
    <row r="131" spans="4:8" x14ac:dyDescent="0.3">
      <c r="F131"/>
      <c r="G131"/>
      <c r="H131"/>
    </row>
    <row r="132" spans="4:8" x14ac:dyDescent="0.3">
      <c r="F132"/>
      <c r="G132"/>
      <c r="H132"/>
    </row>
    <row r="134" spans="4:8" ht="31.2" customHeight="1" x14ac:dyDescent="0.3">
      <c r="D134" s="23" t="s">
        <v>529</v>
      </c>
      <c r="E134" s="55" t="s">
        <v>528</v>
      </c>
      <c r="F134" s="56"/>
      <c r="G134" s="56"/>
      <c r="H134" s="56"/>
    </row>
    <row r="136" spans="4:8" hidden="1" x14ac:dyDescent="0.3">
      <c r="E136" s="13" t="s">
        <v>166</v>
      </c>
      <c r="F136" s="15" t="s">
        <v>153</v>
      </c>
    </row>
    <row r="137" spans="4:8" s="27" customFormat="1" x14ac:dyDescent="0.3">
      <c r="D137" s="8"/>
      <c r="E137" s="26" t="s">
        <v>525</v>
      </c>
      <c r="F137" s="8" t="s">
        <v>154</v>
      </c>
      <c r="G137" s="8" t="s">
        <v>155</v>
      </c>
      <c r="H137" s="8" t="s">
        <v>239</v>
      </c>
    </row>
    <row r="138" spans="4:8" x14ac:dyDescent="0.3">
      <c r="E138" t="s">
        <v>527</v>
      </c>
      <c r="F138" s="12">
        <v>1</v>
      </c>
      <c r="H138" s="12">
        <v>1</v>
      </c>
    </row>
    <row r="139" spans="4:8" x14ac:dyDescent="0.3">
      <c r="D139" s="11"/>
      <c r="E139" t="s">
        <v>520</v>
      </c>
      <c r="F139" s="12">
        <v>2</v>
      </c>
      <c r="G139" s="12">
        <v>3</v>
      </c>
      <c r="H139" s="12">
        <v>5</v>
      </c>
    </row>
    <row r="140" spans="4:8" x14ac:dyDescent="0.3">
      <c r="E140" t="s">
        <v>523</v>
      </c>
      <c r="F140" s="12">
        <v>10</v>
      </c>
      <c r="G140" s="12">
        <v>2</v>
      </c>
      <c r="H140" s="12">
        <v>12</v>
      </c>
    </row>
    <row r="141" spans="4:8" x14ac:dyDescent="0.3">
      <c r="E141" t="s">
        <v>522</v>
      </c>
      <c r="F141" s="12">
        <v>6</v>
      </c>
      <c r="G141" s="12">
        <v>1</v>
      </c>
      <c r="H141" s="12">
        <v>7</v>
      </c>
    </row>
    <row r="142" spans="4:8" x14ac:dyDescent="0.3">
      <c r="E142" t="s">
        <v>521</v>
      </c>
      <c r="F142" s="12">
        <v>6</v>
      </c>
      <c r="G142" s="12">
        <v>2</v>
      </c>
      <c r="H142" s="12">
        <v>8</v>
      </c>
    </row>
    <row r="143" spans="4:8" x14ac:dyDescent="0.3">
      <c r="E143" t="s">
        <v>239</v>
      </c>
      <c r="F143" s="12">
        <v>25</v>
      </c>
      <c r="G143" s="12">
        <v>8</v>
      </c>
      <c r="H143" s="12">
        <v>33</v>
      </c>
    </row>
    <row r="144" spans="4:8" x14ac:dyDescent="0.3">
      <c r="F144"/>
      <c r="G144"/>
      <c r="H144"/>
    </row>
    <row r="145" spans="4:8" x14ac:dyDescent="0.3">
      <c r="F145"/>
      <c r="G145"/>
      <c r="H145"/>
    </row>
    <row r="146" spans="4:8" x14ac:dyDescent="0.3">
      <c r="F146"/>
      <c r="G146"/>
      <c r="H146"/>
    </row>
    <row r="147" spans="4:8" ht="31.2" customHeight="1" x14ac:dyDescent="0.3">
      <c r="D147" s="23" t="s">
        <v>530</v>
      </c>
      <c r="E147" s="55" t="str">
        <f>"JUMLAH PEGAWAI APARATUR SIPIL NEGARA DALAM UNIT KERJA ("&amp;F149&amp;") DINAS KOMUNIKASI, INFORMATIKA, STATISTIK DAN PERSANDIAN KABUPATEN BALANGAN PER JENIS KELAMIN TAHUN 2025"</f>
        <v>JUMLAH PEGAWAI APARATUR SIPIL NEGARA DALAM UNIT KERJA (SEKSRETARIAT) DINAS KOMUNIKASI, INFORMATIKA, STATISTIK DAN PERSANDIAN KABUPATEN BALANGAN PER JENIS KELAMIN TAHUN 2025</v>
      </c>
      <c r="F147" s="56"/>
      <c r="G147" s="56"/>
      <c r="H147" s="56"/>
    </row>
    <row r="148" spans="4:8" x14ac:dyDescent="0.3">
      <c r="D148" s="23"/>
      <c r="E148" s="51"/>
      <c r="F148" s="18"/>
      <c r="G148" s="18"/>
      <c r="H148" s="18"/>
    </row>
    <row r="149" spans="4:8" hidden="1" x14ac:dyDescent="0.3">
      <c r="D149" s="23"/>
      <c r="E149" s="26" t="s">
        <v>525</v>
      </c>
      <c r="F149" t="s">
        <v>520</v>
      </c>
      <c r="G149" s="18"/>
      <c r="H149" s="18"/>
    </row>
    <row r="150" spans="4:8" hidden="1" x14ac:dyDescent="0.3"/>
    <row r="151" spans="4:8" hidden="1" x14ac:dyDescent="0.3">
      <c r="E151" s="13" t="s">
        <v>166</v>
      </c>
      <c r="F151" s="15" t="s">
        <v>153</v>
      </c>
    </row>
    <row r="152" spans="4:8" s="48" customFormat="1" ht="30" customHeight="1" x14ac:dyDescent="0.3">
      <c r="D152" s="8"/>
      <c r="E152" s="21" t="s">
        <v>164</v>
      </c>
      <c r="F152" s="8" t="s">
        <v>154</v>
      </c>
      <c r="G152" s="8" t="s">
        <v>155</v>
      </c>
      <c r="H152" s="8" t="s">
        <v>239</v>
      </c>
    </row>
    <row r="153" spans="4:8" x14ac:dyDescent="0.3">
      <c r="E153" t="s">
        <v>161</v>
      </c>
      <c r="F153" s="12">
        <v>2</v>
      </c>
      <c r="G153" s="12">
        <v>2</v>
      </c>
      <c r="H153" s="12">
        <v>4</v>
      </c>
    </row>
    <row r="154" spans="4:8" x14ac:dyDescent="0.3">
      <c r="D154" s="11"/>
      <c r="E154" t="s">
        <v>162</v>
      </c>
      <c r="G154" s="12">
        <v>1</v>
      </c>
      <c r="H154" s="12">
        <v>1</v>
      </c>
    </row>
    <row r="155" spans="4:8" x14ac:dyDescent="0.3">
      <c r="E155" t="s">
        <v>239</v>
      </c>
      <c r="F155" s="12">
        <v>2</v>
      </c>
      <c r="G155" s="12">
        <v>3</v>
      </c>
      <c r="H155" s="12">
        <v>5</v>
      </c>
    </row>
    <row r="156" spans="4:8" x14ac:dyDescent="0.3">
      <c r="F156"/>
      <c r="G156"/>
      <c r="H156"/>
    </row>
    <row r="157" spans="4:8" x14ac:dyDescent="0.3">
      <c r="F157"/>
      <c r="G157"/>
      <c r="H157"/>
    </row>
    <row r="158" spans="4:8" ht="30.6" customHeight="1" x14ac:dyDescent="0.3">
      <c r="D158" s="23" t="s">
        <v>531</v>
      </c>
      <c r="E158" s="55" t="str">
        <f>"JUMLAH PEGAWAI APARATUR SIPIL NEGARA DALAM UNIT KERJA ("&amp;F160&amp;") DINAS KOMUNIKASI, INFORMATIKA, STATISTIK DAN PERSANDIAN KABUPATEN BALANGAN MENURUT PANGKAT (GOLONGAN/RUANG) PER JENIS KELAMIN TAHUN 2025"</f>
        <v>JUMLAH PEGAWAI APARATUR SIPIL NEGARA DALAM UNIT KERJA (SEKSRETARIAT) DINAS KOMUNIKASI, INFORMATIKA, STATISTIK DAN PERSANDIAN KABUPATEN BALANGAN MENURUT PANGKAT (GOLONGAN/RUANG) PER JENIS KELAMIN TAHUN 2025</v>
      </c>
      <c r="F158" s="56"/>
      <c r="G158" s="56"/>
      <c r="H158" s="56"/>
    </row>
    <row r="159" spans="4:8" ht="16.2" customHeight="1" x14ac:dyDescent="0.3">
      <c r="D159" s="23"/>
      <c r="E159" s="51"/>
      <c r="F159" s="18"/>
      <c r="G159" s="18"/>
      <c r="H159" s="18"/>
    </row>
    <row r="160" spans="4:8" hidden="1" x14ac:dyDescent="0.3">
      <c r="D160" s="23"/>
      <c r="E160" s="26" t="s">
        <v>525</v>
      </c>
      <c r="F160" t="s">
        <v>520</v>
      </c>
      <c r="G160" s="18"/>
      <c r="H160" s="18"/>
    </row>
    <row r="161" spans="4:8" hidden="1" x14ac:dyDescent="0.3"/>
    <row r="162" spans="4:8" hidden="1" x14ac:dyDescent="0.3">
      <c r="E162" s="13" t="s">
        <v>166</v>
      </c>
      <c r="F162" s="15" t="s">
        <v>153</v>
      </c>
    </row>
    <row r="163" spans="4:8" ht="32.4" customHeight="1" x14ac:dyDescent="0.3">
      <c r="D163" s="8"/>
      <c r="E163" s="21" t="s">
        <v>26</v>
      </c>
      <c r="F163" s="8" t="s">
        <v>154</v>
      </c>
      <c r="G163" s="8" t="s">
        <v>155</v>
      </c>
      <c r="H163" s="8" t="s">
        <v>239</v>
      </c>
    </row>
    <row r="164" spans="4:8" x14ac:dyDescent="0.3">
      <c r="E164" t="s">
        <v>350</v>
      </c>
      <c r="G164" s="12">
        <v>1</v>
      </c>
      <c r="H164" s="12">
        <v>1</v>
      </c>
    </row>
    <row r="165" spans="4:8" x14ac:dyDescent="0.3">
      <c r="D165" s="11"/>
      <c r="E165" t="s">
        <v>73</v>
      </c>
      <c r="F165" s="12">
        <v>1</v>
      </c>
      <c r="H165" s="12">
        <v>1</v>
      </c>
    </row>
    <row r="166" spans="4:8" x14ac:dyDescent="0.3">
      <c r="E166" t="s">
        <v>351</v>
      </c>
      <c r="G166" s="12">
        <v>1</v>
      </c>
      <c r="H166" s="12">
        <v>1</v>
      </c>
    </row>
    <row r="167" spans="4:8" x14ac:dyDescent="0.3">
      <c r="E167" t="s">
        <v>48</v>
      </c>
      <c r="F167" s="12">
        <v>1</v>
      </c>
      <c r="H167" s="12">
        <v>1</v>
      </c>
    </row>
    <row r="168" spans="4:8" x14ac:dyDescent="0.3">
      <c r="E168" t="s">
        <v>157</v>
      </c>
      <c r="G168" s="12">
        <v>1</v>
      </c>
      <c r="H168" s="12">
        <v>1</v>
      </c>
    </row>
    <row r="169" spans="4:8" x14ac:dyDescent="0.3">
      <c r="E169" t="s">
        <v>239</v>
      </c>
      <c r="F169" s="12">
        <v>2</v>
      </c>
      <c r="G169" s="12">
        <v>3</v>
      </c>
      <c r="H169" s="12">
        <v>5</v>
      </c>
    </row>
    <row r="172" spans="4:8" ht="32.4" customHeight="1" x14ac:dyDescent="0.3">
      <c r="D172" s="23" t="s">
        <v>532</v>
      </c>
      <c r="E172" s="55" t="str">
        <f>"JUMLAH PEGAWAI APARATUR SIPIL NEGARA DALAM UNIT KERJA ("&amp;F174&amp;") DINAS KOMUNIKASI, INFORMATIKA, STATISTIK DAN PERSANDIAN KABUPATEN BALANGAN MENURUT JABATAN PER JENIS KELAMIN TAHUN 2025"</f>
        <v>JUMLAH PEGAWAI APARATUR SIPIL NEGARA DALAM UNIT KERJA (SEKSRETARIAT) DINAS KOMUNIKASI, INFORMATIKA, STATISTIK DAN PERSANDIAN KABUPATEN BALANGAN MENURUT JABATAN PER JENIS KELAMIN TAHUN 2025</v>
      </c>
      <c r="F172" s="56"/>
      <c r="G172" s="56"/>
      <c r="H172" s="56"/>
    </row>
    <row r="173" spans="4:8" x14ac:dyDescent="0.3">
      <c r="D173" s="23"/>
      <c r="E173" s="51"/>
      <c r="F173" s="18"/>
      <c r="G173" s="18"/>
      <c r="H173" s="18"/>
    </row>
    <row r="174" spans="4:8" hidden="1" x14ac:dyDescent="0.3">
      <c r="D174" s="23"/>
      <c r="E174" s="26" t="s">
        <v>525</v>
      </c>
      <c r="F174" t="s">
        <v>520</v>
      </c>
      <c r="G174" s="18"/>
      <c r="H174" s="18"/>
    </row>
    <row r="175" spans="4:8" hidden="1" x14ac:dyDescent="0.3"/>
    <row r="176" spans="4:8" hidden="1" x14ac:dyDescent="0.3">
      <c r="E176" s="13" t="s">
        <v>166</v>
      </c>
      <c r="F176" s="15" t="s">
        <v>153</v>
      </c>
    </row>
    <row r="177" spans="4:9" s="27" customFormat="1" ht="31.2" customHeight="1" x14ac:dyDescent="0.3">
      <c r="D177" s="8"/>
      <c r="E177" s="26" t="s">
        <v>3</v>
      </c>
      <c r="F177" s="8" t="s">
        <v>154</v>
      </c>
      <c r="G177" s="8" t="s">
        <v>155</v>
      </c>
      <c r="H177" s="8" t="s">
        <v>239</v>
      </c>
    </row>
    <row r="178" spans="4:9" x14ac:dyDescent="0.3">
      <c r="E178" t="s">
        <v>86</v>
      </c>
      <c r="G178" s="12">
        <v>1</v>
      </c>
      <c r="H178" s="12">
        <v>1</v>
      </c>
    </row>
    <row r="179" spans="4:9" x14ac:dyDescent="0.3">
      <c r="D179" s="11"/>
      <c r="E179" t="s">
        <v>87</v>
      </c>
      <c r="F179" s="12">
        <v>1</v>
      </c>
      <c r="H179" s="12">
        <v>1</v>
      </c>
    </row>
    <row r="180" spans="4:9" x14ac:dyDescent="0.3">
      <c r="E180" t="s">
        <v>49</v>
      </c>
      <c r="F180" s="12">
        <v>1</v>
      </c>
      <c r="G180" s="12">
        <v>1</v>
      </c>
      <c r="H180" s="12">
        <v>2</v>
      </c>
    </row>
    <row r="181" spans="4:9" x14ac:dyDescent="0.3">
      <c r="E181" t="s">
        <v>358</v>
      </c>
      <c r="G181" s="12">
        <v>1</v>
      </c>
      <c r="H181" s="12">
        <v>1</v>
      </c>
    </row>
    <row r="182" spans="4:9" x14ac:dyDescent="0.3">
      <c r="E182" t="s">
        <v>239</v>
      </c>
      <c r="F182" s="12">
        <v>2</v>
      </c>
      <c r="G182" s="12">
        <v>3</v>
      </c>
      <c r="H182" s="12">
        <v>5</v>
      </c>
    </row>
    <row r="183" spans="4:9" x14ac:dyDescent="0.3">
      <c r="F183"/>
      <c r="G183"/>
      <c r="H183"/>
    </row>
    <row r="184" spans="4:9" ht="30" customHeight="1" x14ac:dyDescent="0.3">
      <c r="D184" s="23" t="s">
        <v>533</v>
      </c>
      <c r="E184" s="55" t="str">
        <f>"JUMLAH PEGAWAI APARATUR SIPIL NEGARA DALAM UNIT KERJA ("&amp;F186&amp;") DINAS KOMUNIKASI, INFORMATIKA, STATISTIK DAN PERSANDIAN KABUPATEN BALANGAN MENURUT JABATAN PER JENIS KELAMIN TAHUN 2025"</f>
        <v>JUMLAH PEGAWAI APARATUR SIPIL NEGARA DALAM UNIT KERJA (SEKSRETARIAT) DINAS KOMUNIKASI, INFORMATIKA, STATISTIK DAN PERSANDIAN KABUPATEN BALANGAN MENURUT JABATAN PER JENIS KELAMIN TAHUN 2025</v>
      </c>
      <c r="F184" s="56"/>
      <c r="G184" s="56"/>
      <c r="H184" s="56"/>
    </row>
    <row r="185" spans="4:9" x14ac:dyDescent="0.3">
      <c r="D185" s="23"/>
      <c r="E185" s="51"/>
      <c r="F185" s="18"/>
      <c r="G185" s="18"/>
      <c r="H185" s="18"/>
    </row>
    <row r="186" spans="4:9" hidden="1" x14ac:dyDescent="0.3">
      <c r="D186" s="23"/>
      <c r="E186" s="26" t="s">
        <v>525</v>
      </c>
      <c r="F186" t="s">
        <v>520</v>
      </c>
      <c r="G186" s="18"/>
      <c r="H186" s="18"/>
    </row>
    <row r="187" spans="4:9" hidden="1" x14ac:dyDescent="0.3"/>
    <row r="188" spans="4:9" hidden="1" x14ac:dyDescent="0.3">
      <c r="E188" s="13" t="s">
        <v>166</v>
      </c>
      <c r="F188" s="15" t="s">
        <v>165</v>
      </c>
    </row>
    <row r="189" spans="4:9" s="48" customFormat="1" x14ac:dyDescent="0.3">
      <c r="D189" s="8"/>
      <c r="E189" s="26" t="s">
        <v>513</v>
      </c>
      <c r="F189" s="8" t="s">
        <v>154</v>
      </c>
      <c r="G189" s="8" t="s">
        <v>155</v>
      </c>
      <c r="H189" s="8" t="s">
        <v>239</v>
      </c>
      <c r="I189"/>
    </row>
    <row r="190" spans="4:9" x14ac:dyDescent="0.3">
      <c r="E190" s="14" t="s">
        <v>363</v>
      </c>
      <c r="F190" s="12">
        <v>1</v>
      </c>
      <c r="G190" s="12">
        <v>1</v>
      </c>
      <c r="H190" s="12">
        <v>2</v>
      </c>
    </row>
    <row r="191" spans="4:9" x14ac:dyDescent="0.3">
      <c r="D191" s="11"/>
      <c r="E191" s="50" t="s">
        <v>369</v>
      </c>
      <c r="F191" s="12">
        <v>1</v>
      </c>
      <c r="G191" s="12">
        <v>1</v>
      </c>
      <c r="H191" s="12">
        <v>2</v>
      </c>
    </row>
    <row r="192" spans="4:9" x14ac:dyDescent="0.3">
      <c r="E192" s="14" t="s">
        <v>364</v>
      </c>
      <c r="F192" s="12">
        <v>1</v>
      </c>
      <c r="G192" s="12">
        <v>2</v>
      </c>
      <c r="H192" s="12">
        <v>3</v>
      </c>
    </row>
    <row r="193" spans="4:8" x14ac:dyDescent="0.3">
      <c r="E193" s="50" t="s">
        <v>373</v>
      </c>
      <c r="F193" s="12">
        <v>1</v>
      </c>
      <c r="G193" s="12">
        <v>2</v>
      </c>
      <c r="H193" s="12">
        <v>3</v>
      </c>
    </row>
    <row r="194" spans="4:8" x14ac:dyDescent="0.3">
      <c r="E194" s="14" t="s">
        <v>239</v>
      </c>
      <c r="F194" s="12">
        <v>2</v>
      </c>
      <c r="G194" s="12">
        <v>3</v>
      </c>
      <c r="H194" s="12">
        <v>5</v>
      </c>
    </row>
    <row r="197" spans="4:8" ht="31.8" customHeight="1" x14ac:dyDescent="0.3">
      <c r="D197" s="23" t="s">
        <v>534</v>
      </c>
      <c r="E197" s="55" t="str">
        <f>"JUMLAH PEGAWAI APARATUR SIPIL NEGARA DALAM UNIT KERJA ("&amp;F199&amp;") DINAS KOMUNIKASI, INFORMATIKA, STATISTIK DAN PERSANDIAN KABUPATEN BALANGAN MENURUT KELOMPOK UMUR (TAHUN) PER JENIS KELAMIN TAHUN 2025"</f>
        <v>JUMLAH PEGAWAI APARATUR SIPIL NEGARA DALAM UNIT KERJA (SEKSRETARIAT) DINAS KOMUNIKASI, INFORMATIKA, STATISTIK DAN PERSANDIAN KABUPATEN BALANGAN MENURUT KELOMPOK UMUR (TAHUN) PER JENIS KELAMIN TAHUN 2025</v>
      </c>
      <c r="F197" s="56"/>
      <c r="G197" s="56"/>
      <c r="H197" s="56"/>
    </row>
    <row r="198" spans="4:8" x14ac:dyDescent="0.3">
      <c r="D198" s="23"/>
      <c r="E198" s="51"/>
      <c r="F198" s="18"/>
      <c r="G198" s="18"/>
      <c r="H198" s="18"/>
    </row>
    <row r="199" spans="4:8" hidden="1" x14ac:dyDescent="0.3">
      <c r="D199" s="23"/>
      <c r="E199" s="26" t="s">
        <v>525</v>
      </c>
      <c r="F199" t="s">
        <v>520</v>
      </c>
      <c r="G199" s="18"/>
      <c r="H199" s="18"/>
    </row>
    <row r="200" spans="4:8" hidden="1" x14ac:dyDescent="0.3"/>
    <row r="201" spans="4:8" hidden="1" x14ac:dyDescent="0.3">
      <c r="E201" s="13" t="s">
        <v>166</v>
      </c>
      <c r="F201" s="15" t="s">
        <v>153</v>
      </c>
    </row>
    <row r="202" spans="4:8" s="48" customFormat="1" ht="31.8" customHeight="1" x14ac:dyDescent="0.3">
      <c r="D202" s="8"/>
      <c r="E202" s="21" t="s">
        <v>243</v>
      </c>
      <c r="F202" s="8" t="s">
        <v>154</v>
      </c>
      <c r="G202" s="8" t="s">
        <v>155</v>
      </c>
      <c r="H202" s="8" t="s">
        <v>239</v>
      </c>
    </row>
    <row r="203" spans="4:8" x14ac:dyDescent="0.3">
      <c r="E203" s="52" t="s">
        <v>244</v>
      </c>
      <c r="G203" s="12">
        <v>1</v>
      </c>
      <c r="H203" s="12">
        <v>1</v>
      </c>
    </row>
    <row r="204" spans="4:8" x14ac:dyDescent="0.3">
      <c r="D204" s="11"/>
      <c r="E204" s="52" t="s">
        <v>245</v>
      </c>
      <c r="F204" s="12">
        <v>1</v>
      </c>
      <c r="G204" s="12">
        <v>1</v>
      </c>
      <c r="H204" s="12">
        <v>2</v>
      </c>
    </row>
    <row r="205" spans="4:8" x14ac:dyDescent="0.3">
      <c r="E205" s="52" t="s">
        <v>246</v>
      </c>
      <c r="F205" s="12">
        <v>1</v>
      </c>
      <c r="G205" s="12">
        <v>1</v>
      </c>
      <c r="H205" s="12">
        <v>2</v>
      </c>
    </row>
    <row r="206" spans="4:8" x14ac:dyDescent="0.3">
      <c r="E206" s="52" t="s">
        <v>239</v>
      </c>
      <c r="F206" s="12">
        <v>2</v>
      </c>
      <c r="G206" s="12">
        <v>3</v>
      </c>
      <c r="H206" s="12">
        <v>5</v>
      </c>
    </row>
    <row r="207" spans="4:8" x14ac:dyDescent="0.3">
      <c r="F207"/>
      <c r="G207"/>
      <c r="H207"/>
    </row>
    <row r="208" spans="4:8" x14ac:dyDescent="0.3">
      <c r="F208"/>
      <c r="G208"/>
      <c r="H208"/>
    </row>
    <row r="209" spans="4:8" ht="32.4" customHeight="1" x14ac:dyDescent="0.3">
      <c r="D209" s="23" t="s">
        <v>535</v>
      </c>
      <c r="E209" s="55" t="str">
        <f>"JUMLAH PEGAWAI APARATUR SIPIL NEGARA DALAM UNIT KERJA ("&amp;F211&amp;") DINAS KOMUNIKASI, INFORMATIKA, STATISTIK DAN PERSANDIAN KABUPATEN BALANGAN MENURUT TINGKAT PENDIDIKAN PER JENIS KELAMIN TAHUN 2025"</f>
        <v>JUMLAH PEGAWAI APARATUR SIPIL NEGARA DALAM UNIT KERJA (SEKSRETARIAT) DINAS KOMUNIKASI, INFORMATIKA, STATISTIK DAN PERSANDIAN KABUPATEN BALANGAN MENURUT TINGKAT PENDIDIKAN PER JENIS KELAMIN TAHUN 2025</v>
      </c>
      <c r="F209" s="56"/>
      <c r="G209" s="56"/>
      <c r="H209" s="56"/>
    </row>
    <row r="210" spans="4:8" x14ac:dyDescent="0.3">
      <c r="D210" s="23"/>
      <c r="E210" s="51"/>
      <c r="F210" s="18"/>
      <c r="G210" s="18"/>
      <c r="H210" s="18"/>
    </row>
    <row r="211" spans="4:8" hidden="1" x14ac:dyDescent="0.3">
      <c r="D211" s="23"/>
      <c r="E211" s="26" t="s">
        <v>525</v>
      </c>
      <c r="F211" t="s">
        <v>520</v>
      </c>
      <c r="G211" s="18"/>
      <c r="H211" s="18"/>
    </row>
    <row r="212" spans="4:8" hidden="1" x14ac:dyDescent="0.3"/>
    <row r="213" spans="4:8" hidden="1" x14ac:dyDescent="0.3">
      <c r="E213" s="13" t="s">
        <v>166</v>
      </c>
      <c r="F213" s="15" t="s">
        <v>153</v>
      </c>
    </row>
    <row r="214" spans="4:8" ht="28.2" customHeight="1" x14ac:dyDescent="0.3">
      <c r="D214" s="8"/>
      <c r="E214" s="26" t="s">
        <v>513</v>
      </c>
      <c r="F214" s="8" t="s">
        <v>154</v>
      </c>
      <c r="G214" s="8" t="s">
        <v>155</v>
      </c>
      <c r="H214" s="8" t="s">
        <v>239</v>
      </c>
    </row>
    <row r="215" spans="4:8" x14ac:dyDescent="0.3">
      <c r="E215" t="s">
        <v>505</v>
      </c>
      <c r="F215" s="12">
        <v>1</v>
      </c>
      <c r="H215" s="12">
        <v>1</v>
      </c>
    </row>
    <row r="216" spans="4:8" x14ac:dyDescent="0.3">
      <c r="D216" s="11"/>
      <c r="E216" t="s">
        <v>498</v>
      </c>
      <c r="F216" s="12">
        <v>1</v>
      </c>
      <c r="G216" s="12">
        <v>2</v>
      </c>
      <c r="H216" s="12">
        <v>3</v>
      </c>
    </row>
    <row r="217" spans="4:8" x14ac:dyDescent="0.3">
      <c r="E217" t="s">
        <v>471</v>
      </c>
      <c r="G217" s="12">
        <v>1</v>
      </c>
      <c r="H217" s="12">
        <v>1</v>
      </c>
    </row>
    <row r="218" spans="4:8" x14ac:dyDescent="0.3">
      <c r="E218" t="s">
        <v>239</v>
      </c>
      <c r="F218" s="12">
        <v>2</v>
      </c>
      <c r="G218" s="12">
        <v>3</v>
      </c>
      <c r="H218" s="12">
        <v>5</v>
      </c>
    </row>
    <row r="221" spans="4:8" ht="28.2" customHeight="1" x14ac:dyDescent="0.3">
      <c r="D221" s="23" t="s">
        <v>536</v>
      </c>
      <c r="E221" s="55" t="str">
        <f>"JUMLAH PEGAWAI APARATUR SIPIL NEGARA DALAM UNIT KERJA ("&amp;F223&amp;") DINAS KOMUNIKASI, INFORMATIKA, STATISTIK DAN PERSANDIAN KABUPATEN BALANGAN PER JENIS KELAMIN TAHUN 2025"</f>
        <v>JUMLAH PEGAWAI APARATUR SIPIL NEGARA DALAM UNIT KERJA (BIDANG PENGELOLAAN APLIKASI INFORMATIKA) DINAS KOMUNIKASI, INFORMATIKA, STATISTIK DAN PERSANDIAN KABUPATEN BALANGAN PER JENIS KELAMIN TAHUN 2025</v>
      </c>
      <c r="F221" s="56"/>
      <c r="G221" s="56"/>
      <c r="H221" s="56"/>
    </row>
    <row r="222" spans="4:8" x14ac:dyDescent="0.3">
      <c r="D222" s="23"/>
      <c r="E222" s="51"/>
      <c r="F222" s="18"/>
      <c r="G222" s="18"/>
      <c r="H222" s="18"/>
    </row>
    <row r="223" spans="4:8" hidden="1" x14ac:dyDescent="0.3">
      <c r="D223" s="23"/>
      <c r="E223" s="26" t="s">
        <v>525</v>
      </c>
      <c r="F223" t="s">
        <v>523</v>
      </c>
      <c r="G223" s="18"/>
      <c r="H223" s="18"/>
    </row>
    <row r="224" spans="4:8" hidden="1" x14ac:dyDescent="0.3"/>
    <row r="225" spans="4:8" hidden="1" x14ac:dyDescent="0.3">
      <c r="E225" s="13" t="s">
        <v>166</v>
      </c>
      <c r="F225" s="15" t="s">
        <v>153</v>
      </c>
    </row>
    <row r="226" spans="4:8" ht="28.8" customHeight="1" x14ac:dyDescent="0.3">
      <c r="D226" s="8"/>
      <c r="E226" s="21" t="s">
        <v>164</v>
      </c>
      <c r="F226" s="8" t="s">
        <v>154</v>
      </c>
      <c r="G226" s="8" t="s">
        <v>155</v>
      </c>
      <c r="H226" s="8" t="s">
        <v>239</v>
      </c>
    </row>
    <row r="227" spans="4:8" x14ac:dyDescent="0.3">
      <c r="E227" t="s">
        <v>161</v>
      </c>
      <c r="F227" s="12">
        <v>6</v>
      </c>
      <c r="G227" s="12">
        <v>2</v>
      </c>
      <c r="H227" s="12">
        <v>8</v>
      </c>
    </row>
    <row r="228" spans="4:8" x14ac:dyDescent="0.3">
      <c r="D228" s="11"/>
      <c r="E228" t="s">
        <v>162</v>
      </c>
      <c r="F228" s="12">
        <v>4</v>
      </c>
      <c r="H228" s="12">
        <v>4</v>
      </c>
    </row>
    <row r="229" spans="4:8" x14ac:dyDescent="0.3">
      <c r="E229" t="s">
        <v>239</v>
      </c>
      <c r="F229" s="12">
        <v>10</v>
      </c>
      <c r="G229" s="12">
        <v>2</v>
      </c>
      <c r="H229" s="12">
        <v>12</v>
      </c>
    </row>
    <row r="230" spans="4:8" x14ac:dyDescent="0.3">
      <c r="F230"/>
      <c r="G230"/>
      <c r="H230"/>
    </row>
    <row r="231" spans="4:8" x14ac:dyDescent="0.3">
      <c r="F231"/>
      <c r="G231"/>
      <c r="H231"/>
    </row>
    <row r="232" spans="4:8" ht="45" customHeight="1" x14ac:dyDescent="0.3">
      <c r="D232" s="23" t="s">
        <v>537</v>
      </c>
      <c r="E232" s="55" t="str">
        <f>"JUMLAH PEGAWAI APARATUR SIPIL NEGARA DALAM UNIT KERJA ("&amp;F234&amp;") DINAS KOMUNIKASI, INFORMATIKA, STATISTIK DAN PERSANDIAN KABUPATEN BALANGAN MENURUT PANGKAT (GOLONGAN/RUANG) PER JENIS KELAMIN TAHUN 2025"</f>
        <v>JUMLAH PEGAWAI APARATUR SIPIL NEGARA DALAM UNIT KERJA (BIDANG PENGELOLAAN APLIKASI INFORMATIKA) DINAS KOMUNIKASI, INFORMATIKA, STATISTIK DAN PERSANDIAN KABUPATEN BALANGAN MENURUT PANGKAT (GOLONGAN/RUANG) PER JENIS KELAMIN TAHUN 2025</v>
      </c>
      <c r="F232" s="56"/>
      <c r="G232" s="56"/>
      <c r="H232" s="56"/>
    </row>
    <row r="233" spans="4:8" x14ac:dyDescent="0.3">
      <c r="D233" s="23"/>
      <c r="E233" s="51"/>
      <c r="F233" s="18"/>
      <c r="G233" s="18"/>
      <c r="H233" s="18"/>
    </row>
    <row r="234" spans="4:8" hidden="1" x14ac:dyDescent="0.3">
      <c r="D234" s="23"/>
      <c r="E234" s="26" t="s">
        <v>525</v>
      </c>
      <c r="F234" t="s">
        <v>523</v>
      </c>
      <c r="G234" s="18"/>
      <c r="H234" s="18"/>
    </row>
    <row r="235" spans="4:8" hidden="1" x14ac:dyDescent="0.3"/>
    <row r="236" spans="4:8" hidden="1" x14ac:dyDescent="0.3">
      <c r="E236" s="13" t="s">
        <v>166</v>
      </c>
      <c r="F236" s="15" t="s">
        <v>153</v>
      </c>
    </row>
    <row r="237" spans="4:8" ht="30.6" customHeight="1" x14ac:dyDescent="0.3">
      <c r="D237" s="8"/>
      <c r="E237" s="21" t="s">
        <v>26</v>
      </c>
      <c r="F237" s="8" t="s">
        <v>154</v>
      </c>
      <c r="G237" s="8" t="s">
        <v>155</v>
      </c>
      <c r="H237" s="8" t="s">
        <v>239</v>
      </c>
    </row>
    <row r="238" spans="4:8" x14ac:dyDescent="0.3">
      <c r="E238" t="s">
        <v>350</v>
      </c>
      <c r="F238" s="12">
        <v>2</v>
      </c>
      <c r="H238" s="12">
        <v>2</v>
      </c>
    </row>
    <row r="239" spans="4:8" x14ac:dyDescent="0.3">
      <c r="D239" s="11"/>
      <c r="E239" t="s">
        <v>73</v>
      </c>
      <c r="F239" s="12">
        <v>1</v>
      </c>
      <c r="H239" s="12">
        <v>1</v>
      </c>
    </row>
    <row r="240" spans="4:8" x14ac:dyDescent="0.3">
      <c r="E240" t="s">
        <v>48</v>
      </c>
      <c r="F240" s="12">
        <v>1</v>
      </c>
      <c r="G240" s="12">
        <v>2</v>
      </c>
      <c r="H240" s="12">
        <v>3</v>
      </c>
    </row>
    <row r="241" spans="4:8" x14ac:dyDescent="0.3">
      <c r="E241" t="s">
        <v>352</v>
      </c>
      <c r="F241" s="12">
        <v>1</v>
      </c>
      <c r="H241" s="12">
        <v>1</v>
      </c>
    </row>
    <row r="242" spans="4:8" x14ac:dyDescent="0.3">
      <c r="E242" t="s">
        <v>67</v>
      </c>
      <c r="F242" s="12">
        <v>1</v>
      </c>
      <c r="H242" s="12">
        <v>1</v>
      </c>
    </row>
    <row r="243" spans="4:8" x14ac:dyDescent="0.3">
      <c r="E243" t="s">
        <v>156</v>
      </c>
      <c r="F243" s="12">
        <v>3</v>
      </c>
      <c r="H243" s="12">
        <v>3</v>
      </c>
    </row>
    <row r="244" spans="4:8" x14ac:dyDescent="0.3">
      <c r="E244" t="s">
        <v>157</v>
      </c>
      <c r="F244" s="12">
        <v>1</v>
      </c>
      <c r="H244" s="12">
        <v>1</v>
      </c>
    </row>
    <row r="245" spans="4:8" x14ac:dyDescent="0.3">
      <c r="E245" t="s">
        <v>239</v>
      </c>
      <c r="F245" s="12">
        <v>10</v>
      </c>
      <c r="G245" s="12">
        <v>2</v>
      </c>
      <c r="H245" s="12">
        <v>12</v>
      </c>
    </row>
    <row r="247" spans="4:8" ht="45" customHeight="1" x14ac:dyDescent="0.3">
      <c r="D247" s="23" t="s">
        <v>538</v>
      </c>
      <c r="E247" s="55" t="str">
        <f>"JUMLAH PEGAWAI APARATUR SIPIL NEGARA DALAM UNIT KERJA ("&amp;F249&amp;") DINAS KOMUNIKASI, INFORMATIKA, STATISTIK DAN PERSANDIAN KABUPATEN BALANGAN MENURUT JABATAN PER JENIS KELAMIN TAHUN 2025"</f>
        <v>JUMLAH PEGAWAI APARATUR SIPIL NEGARA DALAM UNIT KERJA (BIDANG PENGELOLAAN APLIKASI INFORMATIKA) DINAS KOMUNIKASI, INFORMATIKA, STATISTIK DAN PERSANDIAN KABUPATEN BALANGAN MENURUT JABATAN PER JENIS KELAMIN TAHUN 2025</v>
      </c>
      <c r="F247" s="56"/>
      <c r="G247" s="56"/>
      <c r="H247" s="56"/>
    </row>
    <row r="248" spans="4:8" x14ac:dyDescent="0.3">
      <c r="D248" s="23"/>
      <c r="E248" s="51"/>
      <c r="F248" s="18"/>
      <c r="G248" s="18"/>
      <c r="H248" s="18"/>
    </row>
    <row r="249" spans="4:8" hidden="1" x14ac:dyDescent="0.3">
      <c r="D249" s="23"/>
      <c r="E249" s="26" t="s">
        <v>525</v>
      </c>
      <c r="F249" t="s">
        <v>523</v>
      </c>
      <c r="G249" s="18"/>
      <c r="H249" s="18"/>
    </row>
    <row r="250" spans="4:8" hidden="1" x14ac:dyDescent="0.3"/>
    <row r="251" spans="4:8" hidden="1" x14ac:dyDescent="0.3">
      <c r="E251" s="13" t="s">
        <v>166</v>
      </c>
      <c r="F251" s="15" t="s">
        <v>153</v>
      </c>
    </row>
    <row r="252" spans="4:8" ht="30" customHeight="1" x14ac:dyDescent="0.3">
      <c r="D252" s="8"/>
      <c r="E252" s="26" t="s">
        <v>3</v>
      </c>
      <c r="F252" s="8" t="s">
        <v>154</v>
      </c>
      <c r="G252" s="8" t="s">
        <v>155</v>
      </c>
      <c r="H252" s="8" t="s">
        <v>239</v>
      </c>
    </row>
    <row r="253" spans="4:8" x14ac:dyDescent="0.3">
      <c r="E253" t="s">
        <v>84</v>
      </c>
      <c r="F253" s="12">
        <v>1</v>
      </c>
      <c r="H253" s="12">
        <v>1</v>
      </c>
    </row>
    <row r="254" spans="4:8" x14ac:dyDescent="0.3">
      <c r="D254" s="11"/>
      <c r="E254" t="s">
        <v>28</v>
      </c>
      <c r="F254" s="12">
        <v>1</v>
      </c>
      <c r="H254" s="12">
        <v>1</v>
      </c>
    </row>
    <row r="255" spans="4:8" x14ac:dyDescent="0.3">
      <c r="E255" t="s">
        <v>89</v>
      </c>
      <c r="F255" s="12">
        <v>4</v>
      </c>
      <c r="G255" s="12">
        <v>2</v>
      </c>
      <c r="H255" s="12">
        <v>6</v>
      </c>
    </row>
    <row r="256" spans="4:8" x14ac:dyDescent="0.3">
      <c r="E256" t="s">
        <v>68</v>
      </c>
      <c r="F256" s="12">
        <v>1</v>
      </c>
      <c r="H256" s="12">
        <v>1</v>
      </c>
    </row>
    <row r="257" spans="4:8" x14ac:dyDescent="0.3">
      <c r="E257" t="s">
        <v>49</v>
      </c>
      <c r="F257" s="12">
        <v>1</v>
      </c>
      <c r="H257" s="12">
        <v>1</v>
      </c>
    </row>
    <row r="258" spans="4:8" x14ac:dyDescent="0.3">
      <c r="E258" t="s">
        <v>93</v>
      </c>
      <c r="F258" s="12">
        <v>1</v>
      </c>
      <c r="H258" s="12">
        <v>1</v>
      </c>
    </row>
    <row r="259" spans="4:8" x14ac:dyDescent="0.3">
      <c r="E259" t="s">
        <v>359</v>
      </c>
      <c r="F259" s="12">
        <v>1</v>
      </c>
      <c r="H259" s="12">
        <v>1</v>
      </c>
    </row>
    <row r="260" spans="4:8" x14ac:dyDescent="0.3">
      <c r="E260" t="s">
        <v>239</v>
      </c>
      <c r="F260" s="12">
        <v>10</v>
      </c>
      <c r="G260" s="12">
        <v>2</v>
      </c>
      <c r="H260" s="12">
        <v>12</v>
      </c>
    </row>
    <row r="262" spans="4:8" x14ac:dyDescent="0.3">
      <c r="F262"/>
      <c r="G262"/>
      <c r="H262"/>
    </row>
    <row r="263" spans="4:8" ht="43.8" customHeight="1" x14ac:dyDescent="0.3">
      <c r="D263" s="23" t="s">
        <v>539</v>
      </c>
      <c r="E263" s="55" t="str">
        <f>"JUMLAH PEGAWAI APARATUR SIPIL NEGARA DALAM UNIT KERJA ("&amp;F265&amp;") DINAS KOMUNIKASI, INFORMATIKA, STATISTIK DAN PERSANDIAN KABUPATEN BALANGAN MENURUT JABATAN PER JENIS KELAMIN TAHUN 2025"</f>
        <v>JUMLAH PEGAWAI APARATUR SIPIL NEGARA DALAM UNIT KERJA (BIDANG PENGELOLAAN APLIKASI INFORMATIKA) DINAS KOMUNIKASI, INFORMATIKA, STATISTIK DAN PERSANDIAN KABUPATEN BALANGAN MENURUT JABATAN PER JENIS KELAMIN TAHUN 2025</v>
      </c>
      <c r="F263" s="56"/>
      <c r="G263" s="56"/>
      <c r="H263" s="56"/>
    </row>
    <row r="264" spans="4:8" x14ac:dyDescent="0.3">
      <c r="D264" s="23"/>
      <c r="E264" s="51"/>
      <c r="F264" s="18"/>
      <c r="G264" s="18"/>
      <c r="H264" s="18"/>
    </row>
    <row r="265" spans="4:8" hidden="1" x14ac:dyDescent="0.3">
      <c r="D265" s="23"/>
      <c r="E265" s="26" t="s">
        <v>525</v>
      </c>
      <c r="F265" t="s">
        <v>523</v>
      </c>
      <c r="G265" s="18"/>
      <c r="H265" s="18"/>
    </row>
    <row r="266" spans="4:8" hidden="1" x14ac:dyDescent="0.3"/>
    <row r="267" spans="4:8" hidden="1" x14ac:dyDescent="0.3">
      <c r="E267" s="13" t="s">
        <v>166</v>
      </c>
      <c r="F267" s="15" t="s">
        <v>165</v>
      </c>
    </row>
    <row r="268" spans="4:8" ht="28.8" customHeight="1" x14ac:dyDescent="0.3">
      <c r="D268" s="8"/>
      <c r="E268" s="26" t="s">
        <v>513</v>
      </c>
      <c r="F268" s="8" t="s">
        <v>154</v>
      </c>
      <c r="G268" s="8" t="s">
        <v>155</v>
      </c>
      <c r="H268" s="8" t="s">
        <v>239</v>
      </c>
    </row>
    <row r="269" spans="4:8" x14ac:dyDescent="0.3">
      <c r="E269" s="14" t="s">
        <v>363</v>
      </c>
      <c r="F269" s="12">
        <v>1</v>
      </c>
      <c r="H269" s="12">
        <v>1</v>
      </c>
    </row>
    <row r="270" spans="4:8" x14ac:dyDescent="0.3">
      <c r="D270" s="11"/>
      <c r="E270" s="50" t="s">
        <v>367</v>
      </c>
      <c r="F270" s="12">
        <v>1</v>
      </c>
      <c r="H270" s="12">
        <v>1</v>
      </c>
    </row>
    <row r="271" spans="4:8" x14ac:dyDescent="0.3">
      <c r="E271" s="14" t="s">
        <v>364</v>
      </c>
      <c r="F271" s="12">
        <v>9</v>
      </c>
      <c r="G271" s="12">
        <v>2</v>
      </c>
      <c r="H271" s="12">
        <v>11</v>
      </c>
    </row>
    <row r="272" spans="4:8" x14ac:dyDescent="0.3">
      <c r="E272" s="50" t="s">
        <v>371</v>
      </c>
      <c r="F272" s="12">
        <v>6</v>
      </c>
      <c r="G272" s="12">
        <v>2</v>
      </c>
      <c r="H272" s="12">
        <v>8</v>
      </c>
    </row>
    <row r="273" spans="4:8" x14ac:dyDescent="0.3">
      <c r="E273" s="50" t="s">
        <v>373</v>
      </c>
      <c r="F273" s="12">
        <v>3</v>
      </c>
      <c r="H273" s="12">
        <v>3</v>
      </c>
    </row>
    <row r="274" spans="4:8" x14ac:dyDescent="0.3">
      <c r="E274" s="14" t="s">
        <v>239</v>
      </c>
      <c r="F274" s="12">
        <v>10</v>
      </c>
      <c r="G274" s="12">
        <v>2</v>
      </c>
      <c r="H274" s="12">
        <v>12</v>
      </c>
    </row>
    <row r="275" spans="4:8" x14ac:dyDescent="0.3">
      <c r="E275" s="14"/>
    </row>
    <row r="276" spans="4:8" ht="30" customHeight="1" x14ac:dyDescent="0.3">
      <c r="D276" s="23" t="s">
        <v>540</v>
      </c>
      <c r="E276" s="55" t="str">
        <f>"JUMLAH PEGAWAI APARATUR SIPIL NEGARA DALAM UNIT KERJA ("&amp;F278&amp;") DINAS KOMUNIKASI, INFORMATIKA, STATISTIK DAN PERSANDIAN KABUPATEN BALANGAN MENURUT KELOMPOK UMUR (TAHUN) PER JENIS KELAMIN TAHUN 2025"</f>
        <v>JUMLAH PEGAWAI APARATUR SIPIL NEGARA DALAM UNIT KERJA (BIDANG PENGELOLAAN APLIKASI INFORMATIKA) DINAS KOMUNIKASI, INFORMATIKA, STATISTIK DAN PERSANDIAN KABUPATEN BALANGAN MENURUT KELOMPOK UMUR (TAHUN) PER JENIS KELAMIN TAHUN 2025</v>
      </c>
      <c r="F276" s="56"/>
      <c r="G276" s="56"/>
      <c r="H276" s="56"/>
    </row>
    <row r="277" spans="4:8" x14ac:dyDescent="0.3">
      <c r="D277" s="23"/>
      <c r="E277" s="51"/>
      <c r="F277" s="18"/>
      <c r="G277" s="18"/>
      <c r="H277" s="18"/>
    </row>
    <row r="278" spans="4:8" hidden="1" x14ac:dyDescent="0.3">
      <c r="D278" s="23"/>
      <c r="E278" s="26" t="s">
        <v>525</v>
      </c>
      <c r="F278" t="s">
        <v>523</v>
      </c>
      <c r="G278" s="18"/>
      <c r="H278" s="18"/>
    </row>
    <row r="279" spans="4:8" hidden="1" x14ac:dyDescent="0.3"/>
    <row r="280" spans="4:8" hidden="1" x14ac:dyDescent="0.3">
      <c r="E280" s="13" t="s">
        <v>166</v>
      </c>
      <c r="F280" s="15" t="s">
        <v>153</v>
      </c>
    </row>
    <row r="281" spans="4:8" ht="31.8" customHeight="1" x14ac:dyDescent="0.3">
      <c r="D281" s="8"/>
      <c r="E281" s="21" t="s">
        <v>243</v>
      </c>
      <c r="F281" s="8" t="s">
        <v>154</v>
      </c>
      <c r="G281" s="8" t="s">
        <v>155</v>
      </c>
      <c r="H281" s="8" t="s">
        <v>239</v>
      </c>
    </row>
    <row r="282" spans="4:8" x14ac:dyDescent="0.3">
      <c r="E282" s="52" t="s">
        <v>244</v>
      </c>
      <c r="F282" s="12">
        <v>5</v>
      </c>
      <c r="G282" s="12">
        <v>2</v>
      </c>
      <c r="H282" s="12">
        <v>7</v>
      </c>
    </row>
    <row r="283" spans="4:8" x14ac:dyDescent="0.3">
      <c r="D283" s="11"/>
      <c r="E283" s="52" t="s">
        <v>245</v>
      </c>
      <c r="F283" s="12">
        <v>4</v>
      </c>
      <c r="H283" s="12">
        <v>4</v>
      </c>
    </row>
    <row r="284" spans="4:8" x14ac:dyDescent="0.3">
      <c r="E284" s="52" t="s">
        <v>246</v>
      </c>
      <c r="F284" s="12">
        <v>1</v>
      </c>
      <c r="H284" s="12">
        <v>1</v>
      </c>
    </row>
    <row r="285" spans="4:8" x14ac:dyDescent="0.3">
      <c r="E285" s="52" t="s">
        <v>239</v>
      </c>
      <c r="F285" s="12">
        <v>10</v>
      </c>
      <c r="G285" s="12">
        <v>2</v>
      </c>
      <c r="H285" s="12">
        <v>12</v>
      </c>
    </row>
    <row r="286" spans="4:8" x14ac:dyDescent="0.3">
      <c r="E286" s="52"/>
    </row>
    <row r="287" spans="4:8" ht="30" customHeight="1" x14ac:dyDescent="0.3">
      <c r="D287" s="23" t="s">
        <v>541</v>
      </c>
      <c r="E287" s="55" t="str">
        <f>"JUMLAH PEGAWAI APARATUR SIPIL NEGARA DALAM UNIT KERJA ("&amp;F289&amp;") DINAS KOMUNIKASI, INFORMATIKA, STATISTIK DAN PERSANDIAN KABUPATEN BALANGAN MENURUT TINGKAT PENDIDIKAN PER JENIS KELAMIN TAHUN 2025"</f>
        <v>JUMLAH PEGAWAI APARATUR SIPIL NEGARA DALAM UNIT KERJA (BIDANG PENGELOLAAN APLIKASI INFORMATIKA) DINAS KOMUNIKASI, INFORMATIKA, STATISTIK DAN PERSANDIAN KABUPATEN BALANGAN MENURUT TINGKAT PENDIDIKAN PER JENIS KELAMIN TAHUN 2025</v>
      </c>
      <c r="F287" s="56"/>
      <c r="G287" s="56"/>
      <c r="H287" s="56"/>
    </row>
    <row r="288" spans="4:8" x14ac:dyDescent="0.3">
      <c r="D288" s="23"/>
      <c r="E288" s="51"/>
      <c r="F288" s="18"/>
      <c r="G288" s="18"/>
      <c r="H288" s="18"/>
    </row>
    <row r="289" spans="4:8" hidden="1" x14ac:dyDescent="0.3">
      <c r="D289" s="23"/>
      <c r="E289" s="26" t="s">
        <v>525</v>
      </c>
      <c r="F289" t="s">
        <v>523</v>
      </c>
      <c r="G289" s="18"/>
      <c r="H289" s="18"/>
    </row>
    <row r="290" spans="4:8" hidden="1" x14ac:dyDescent="0.3"/>
    <row r="291" spans="4:8" hidden="1" x14ac:dyDescent="0.3">
      <c r="E291" s="13" t="s">
        <v>166</v>
      </c>
      <c r="F291" s="15" t="s">
        <v>153</v>
      </c>
    </row>
    <row r="292" spans="4:8" ht="28.8" customHeight="1" x14ac:dyDescent="0.3">
      <c r="D292" s="8"/>
      <c r="E292" s="26" t="s">
        <v>513</v>
      </c>
      <c r="F292" s="8" t="s">
        <v>154</v>
      </c>
      <c r="G292" s="8" t="s">
        <v>155</v>
      </c>
      <c r="H292" s="8" t="s">
        <v>239</v>
      </c>
    </row>
    <row r="293" spans="4:8" x14ac:dyDescent="0.3">
      <c r="E293" t="s">
        <v>505</v>
      </c>
      <c r="F293" s="12">
        <v>2</v>
      </c>
      <c r="H293" s="12">
        <v>2</v>
      </c>
    </row>
    <row r="294" spans="4:8" x14ac:dyDescent="0.3">
      <c r="D294" s="11"/>
      <c r="E294" t="s">
        <v>498</v>
      </c>
      <c r="F294" s="12">
        <v>4</v>
      </c>
      <c r="G294" s="12">
        <v>2</v>
      </c>
      <c r="H294" s="12">
        <v>6</v>
      </c>
    </row>
    <row r="295" spans="4:8" x14ac:dyDescent="0.3">
      <c r="E295" t="s">
        <v>492</v>
      </c>
      <c r="F295" s="12">
        <v>3</v>
      </c>
      <c r="H295" s="12">
        <v>3</v>
      </c>
    </row>
    <row r="296" spans="4:8" x14ac:dyDescent="0.3">
      <c r="E296" t="s">
        <v>471</v>
      </c>
      <c r="F296" s="12">
        <v>1</v>
      </c>
      <c r="H296" s="12">
        <v>1</v>
      </c>
    </row>
    <row r="297" spans="4:8" x14ac:dyDescent="0.3">
      <c r="E297" t="s">
        <v>239</v>
      </c>
      <c r="F297" s="12">
        <v>10</v>
      </c>
      <c r="G297" s="12">
        <v>2</v>
      </c>
      <c r="H297" s="12">
        <v>12</v>
      </c>
    </row>
    <row r="300" spans="4:8" x14ac:dyDescent="0.3">
      <c r="D300" s="23" t="s">
        <v>542</v>
      </c>
      <c r="E300" s="55" t="str">
        <f>"JUMLAH PEGAWAI APARATUR SIPIL NEGARA DALAM UNIT KERJA ("&amp;F302&amp;") DINAS KOMUNIKASI, INFORMATIKA, STATISTIK DAN PERSANDIAN KABUPATEN BALANGAN PER JENIS KELAMIN TAHUN 2025"</f>
        <v>JUMLAH PEGAWAI APARATUR SIPIL NEGARA DALAM UNIT KERJA (BIDANG PENGELOLAAN INFORMASI DAN KOMUNIKASI PUBLIK) DINAS KOMUNIKASI, INFORMATIKA, STATISTIK DAN PERSANDIAN KABUPATEN BALANGAN PER JENIS KELAMIN TAHUN 2025</v>
      </c>
      <c r="F300" s="56"/>
      <c r="G300" s="56"/>
      <c r="H300" s="56"/>
    </row>
    <row r="301" spans="4:8" x14ac:dyDescent="0.3">
      <c r="D301" s="23"/>
      <c r="E301" s="51"/>
      <c r="F301" s="18"/>
      <c r="G301" s="18"/>
      <c r="H301" s="18"/>
    </row>
    <row r="302" spans="4:8" hidden="1" x14ac:dyDescent="0.3">
      <c r="D302" s="23"/>
      <c r="E302" s="26" t="s">
        <v>525</v>
      </c>
      <c r="F302" t="s">
        <v>522</v>
      </c>
      <c r="G302" s="18"/>
      <c r="H302" s="18"/>
    </row>
    <row r="303" spans="4:8" hidden="1" x14ac:dyDescent="0.3"/>
    <row r="304" spans="4:8" hidden="1" x14ac:dyDescent="0.3">
      <c r="E304" s="13" t="s">
        <v>166</v>
      </c>
      <c r="F304" s="15" t="s">
        <v>153</v>
      </c>
    </row>
    <row r="305" spans="4:8" ht="28.8" customHeight="1" x14ac:dyDescent="0.3">
      <c r="D305" s="8"/>
      <c r="E305" s="21" t="s">
        <v>164</v>
      </c>
      <c r="F305" s="8" t="s">
        <v>154</v>
      </c>
      <c r="G305" s="8" t="s">
        <v>155</v>
      </c>
      <c r="H305" s="8" t="s">
        <v>239</v>
      </c>
    </row>
    <row r="306" spans="4:8" x14ac:dyDescent="0.3">
      <c r="E306" t="s">
        <v>161</v>
      </c>
      <c r="F306" s="12">
        <v>6</v>
      </c>
      <c r="G306" s="12">
        <v>1</v>
      </c>
      <c r="H306" s="12">
        <v>7</v>
      </c>
    </row>
    <row r="307" spans="4:8" x14ac:dyDescent="0.3">
      <c r="D307" s="11"/>
      <c r="E307" t="s">
        <v>239</v>
      </c>
      <c r="F307" s="12">
        <v>6</v>
      </c>
      <c r="G307" s="12">
        <v>1</v>
      </c>
      <c r="H307" s="12">
        <v>7</v>
      </c>
    </row>
    <row r="308" spans="4:8" x14ac:dyDescent="0.3">
      <c r="F308"/>
      <c r="G308"/>
      <c r="H308"/>
    </row>
    <row r="309" spans="4:8" x14ac:dyDescent="0.3">
      <c r="F309"/>
      <c r="G309"/>
      <c r="H309"/>
    </row>
    <row r="310" spans="4:8" x14ac:dyDescent="0.3">
      <c r="F310"/>
      <c r="G310"/>
      <c r="H310"/>
    </row>
    <row r="311" spans="4:8" ht="45" customHeight="1" x14ac:dyDescent="0.3">
      <c r="D311" s="23" t="s">
        <v>543</v>
      </c>
      <c r="E311" s="55" t="str">
        <f>"JUMLAH PEGAWAI APARATUR SIPIL NEGARA DALAM UNIT KERJA ("&amp;F313&amp;") DINAS KOMUNIKASI, INFORMATIKA, STATISTIK DAN PERSANDIAN KABUPATEN BALANGAN MENURUT PANGKAT (GOLONGAN/RUANG) PER JENIS KELAMIN TAHUN 2025"</f>
        <v>JUMLAH PEGAWAI APARATUR SIPIL NEGARA DALAM UNIT KERJA (BIDANG PENGELOLAAN INFORMASI DAN KOMUNIKASI PUBLIK) DINAS KOMUNIKASI, INFORMATIKA, STATISTIK DAN PERSANDIAN KABUPATEN BALANGAN MENURUT PANGKAT (GOLONGAN/RUANG) PER JENIS KELAMIN TAHUN 2025</v>
      </c>
      <c r="F311" s="56"/>
      <c r="G311" s="56"/>
      <c r="H311" s="56"/>
    </row>
    <row r="312" spans="4:8" x14ac:dyDescent="0.3">
      <c r="D312" s="23"/>
      <c r="E312" s="51"/>
      <c r="F312" s="18"/>
      <c r="G312" s="18"/>
      <c r="H312" s="18"/>
    </row>
    <row r="313" spans="4:8" hidden="1" x14ac:dyDescent="0.3">
      <c r="D313" s="23"/>
      <c r="E313" s="26" t="s">
        <v>525</v>
      </c>
      <c r="F313" t="s">
        <v>522</v>
      </c>
      <c r="G313" s="18"/>
      <c r="H313" s="18"/>
    </row>
    <row r="314" spans="4:8" hidden="1" x14ac:dyDescent="0.3"/>
    <row r="315" spans="4:8" hidden="1" x14ac:dyDescent="0.3">
      <c r="E315" s="13" t="s">
        <v>166</v>
      </c>
      <c r="F315" s="15" t="s">
        <v>153</v>
      </c>
    </row>
    <row r="316" spans="4:8" ht="34.200000000000003" customHeight="1" x14ac:dyDescent="0.3">
      <c r="D316" s="8"/>
      <c r="E316" s="21" t="s">
        <v>26</v>
      </c>
      <c r="F316" s="8" t="s">
        <v>154</v>
      </c>
      <c r="G316" s="8" t="s">
        <v>155</v>
      </c>
      <c r="H316" s="8" t="s">
        <v>239</v>
      </c>
    </row>
    <row r="317" spans="4:8" x14ac:dyDescent="0.3">
      <c r="E317" t="s">
        <v>71</v>
      </c>
      <c r="F317" s="12">
        <v>1</v>
      </c>
      <c r="H317" s="12">
        <v>1</v>
      </c>
    </row>
    <row r="318" spans="4:8" x14ac:dyDescent="0.3">
      <c r="D318" s="11"/>
      <c r="E318" t="s">
        <v>350</v>
      </c>
      <c r="F318" s="12">
        <v>3</v>
      </c>
      <c r="G318" s="12">
        <v>1</v>
      </c>
      <c r="H318" s="12">
        <v>4</v>
      </c>
    </row>
    <row r="319" spans="4:8" x14ac:dyDescent="0.3">
      <c r="E319" t="s">
        <v>351</v>
      </c>
      <c r="F319" s="12">
        <v>1</v>
      </c>
      <c r="H319" s="12">
        <v>1</v>
      </c>
    </row>
    <row r="320" spans="4:8" x14ac:dyDescent="0.3">
      <c r="E320" t="s">
        <v>48</v>
      </c>
      <c r="F320" s="12">
        <v>1</v>
      </c>
      <c r="H320" s="12">
        <v>1</v>
      </c>
    </row>
    <row r="321" spans="4:8" x14ac:dyDescent="0.3">
      <c r="E321" t="s">
        <v>239</v>
      </c>
      <c r="F321" s="12">
        <v>6</v>
      </c>
      <c r="G321" s="12">
        <v>1</v>
      </c>
      <c r="H321" s="12">
        <v>7</v>
      </c>
    </row>
    <row r="322" spans="4:8" x14ac:dyDescent="0.3">
      <c r="F322"/>
      <c r="G322"/>
      <c r="H322"/>
    </row>
    <row r="324" spans="4:8" ht="46.2" customHeight="1" x14ac:dyDescent="0.3">
      <c r="D324" s="23" t="s">
        <v>544</v>
      </c>
      <c r="E324" s="55" t="str">
        <f>"JUMLAH PEGAWAI APARATUR SIPIL NEGARA DALAM UNIT KERJA ("&amp;F326&amp;") DINAS KOMUNIKASI, INFORMATIKA, STATISTIK DAN PERSANDIAN KABUPATEN BALANGAN MENURUT JABATAN PER JENIS KELAMIN TAHUN 2025"</f>
        <v>JUMLAH PEGAWAI APARATUR SIPIL NEGARA DALAM UNIT KERJA (BIDANG PENGELOLAAN INFORMASI DAN KOMUNIKASI PUBLIK) DINAS KOMUNIKASI, INFORMATIKA, STATISTIK DAN PERSANDIAN KABUPATEN BALANGAN MENURUT JABATAN PER JENIS KELAMIN TAHUN 2025</v>
      </c>
      <c r="F324" s="56"/>
      <c r="G324" s="56"/>
      <c r="H324" s="56"/>
    </row>
    <row r="325" spans="4:8" x14ac:dyDescent="0.3">
      <c r="D325" s="23"/>
      <c r="E325" s="51"/>
      <c r="F325" s="18"/>
      <c r="G325" s="18"/>
      <c r="H325" s="18"/>
    </row>
    <row r="326" spans="4:8" hidden="1" x14ac:dyDescent="0.3">
      <c r="D326" s="23"/>
      <c r="E326" s="26" t="s">
        <v>525</v>
      </c>
      <c r="F326" t="s">
        <v>522</v>
      </c>
      <c r="G326" s="18"/>
      <c r="H326" s="18"/>
    </row>
    <row r="327" spans="4:8" hidden="1" x14ac:dyDescent="0.3"/>
    <row r="328" spans="4:8" hidden="1" x14ac:dyDescent="0.3">
      <c r="E328" s="13" t="s">
        <v>166</v>
      </c>
      <c r="F328" s="15" t="s">
        <v>153</v>
      </c>
    </row>
    <row r="329" spans="4:8" ht="29.4" customHeight="1" x14ac:dyDescent="0.3">
      <c r="D329" s="8"/>
      <c r="E329" s="26" t="s">
        <v>3</v>
      </c>
      <c r="F329" s="8" t="s">
        <v>154</v>
      </c>
      <c r="G329" s="8" t="s">
        <v>155</v>
      </c>
      <c r="H329" s="8" t="s">
        <v>239</v>
      </c>
    </row>
    <row r="330" spans="4:8" s="11" customFormat="1" ht="28.8" x14ac:dyDescent="0.3">
      <c r="E330" s="11" t="s">
        <v>78</v>
      </c>
      <c r="F330" s="8">
        <v>1</v>
      </c>
      <c r="G330" s="8"/>
      <c r="H330" s="8">
        <v>1</v>
      </c>
    </row>
    <row r="331" spans="4:8" x14ac:dyDescent="0.3">
      <c r="D331" s="11"/>
      <c r="E331" t="s">
        <v>81</v>
      </c>
      <c r="F331" s="12">
        <v>3</v>
      </c>
      <c r="H331" s="12">
        <v>3</v>
      </c>
    </row>
    <row r="332" spans="4:8" x14ac:dyDescent="0.3">
      <c r="E332" t="s">
        <v>91</v>
      </c>
      <c r="F332" s="12">
        <v>1</v>
      </c>
      <c r="H332" s="12">
        <v>1</v>
      </c>
    </row>
    <row r="333" spans="4:8" x14ac:dyDescent="0.3">
      <c r="E333" t="s">
        <v>49</v>
      </c>
      <c r="F333" s="12">
        <v>1</v>
      </c>
      <c r="G333" s="12">
        <v>1</v>
      </c>
      <c r="H333" s="12">
        <v>2</v>
      </c>
    </row>
    <row r="334" spans="4:8" x14ac:dyDescent="0.3">
      <c r="E334" t="s">
        <v>239</v>
      </c>
      <c r="F334" s="12">
        <v>6</v>
      </c>
      <c r="G334" s="12">
        <v>1</v>
      </c>
      <c r="H334" s="12">
        <v>7</v>
      </c>
    </row>
    <row r="335" spans="4:8" x14ac:dyDescent="0.3">
      <c r="F335"/>
      <c r="G335"/>
      <c r="H335"/>
    </row>
    <row r="336" spans="4:8" ht="45" customHeight="1" x14ac:dyDescent="0.3">
      <c r="D336" s="23" t="s">
        <v>545</v>
      </c>
      <c r="E336" s="55" t="str">
        <f>"JUMLAH PEGAWAI APARATUR SIPIL NEGARA DALAM UNIT KERJA ("&amp;F338&amp;") DINAS KOMUNIKASI, INFORMATIKA, STATISTIK DAN PERSANDIAN KABUPATEN BALANGAN MENURUT JABATAN PER JENIS KELAMIN TAHUN 2025"</f>
        <v>JUMLAH PEGAWAI APARATUR SIPIL NEGARA DALAM UNIT KERJA (BIDANG PENGELOLAAN INFORMASI DAN KOMUNIKASI PUBLIK) DINAS KOMUNIKASI, INFORMATIKA, STATISTIK DAN PERSANDIAN KABUPATEN BALANGAN MENURUT JABATAN PER JENIS KELAMIN TAHUN 2025</v>
      </c>
      <c r="F336" s="56"/>
      <c r="G336" s="56"/>
      <c r="H336" s="56"/>
    </row>
    <row r="337" spans="4:8" x14ac:dyDescent="0.3">
      <c r="D337" s="23"/>
      <c r="E337" s="51"/>
      <c r="F337" s="18"/>
      <c r="G337" s="18"/>
      <c r="H337" s="18"/>
    </row>
    <row r="338" spans="4:8" x14ac:dyDescent="0.3">
      <c r="D338" s="23"/>
      <c r="E338" s="26" t="s">
        <v>525</v>
      </c>
      <c r="F338" t="s">
        <v>522</v>
      </c>
      <c r="G338" s="18"/>
      <c r="H338" s="18"/>
    </row>
    <row r="340" spans="4:8" x14ac:dyDescent="0.3">
      <c r="E340" s="13" t="s">
        <v>166</v>
      </c>
      <c r="F340" s="15" t="s">
        <v>165</v>
      </c>
    </row>
    <row r="341" spans="4:8" x14ac:dyDescent="0.3">
      <c r="D341" s="8"/>
      <c r="E341" s="26" t="s">
        <v>513</v>
      </c>
      <c r="F341" s="8" t="s">
        <v>154</v>
      </c>
      <c r="G341" s="8" t="s">
        <v>155</v>
      </c>
      <c r="H341" s="8" t="s">
        <v>239</v>
      </c>
    </row>
    <row r="342" spans="4:8" x14ac:dyDescent="0.3">
      <c r="E342" s="14" t="s">
        <v>363</v>
      </c>
      <c r="F342" s="12">
        <v>1</v>
      </c>
      <c r="H342" s="12">
        <v>1</v>
      </c>
    </row>
    <row r="343" spans="4:8" x14ac:dyDescent="0.3">
      <c r="D343" s="11"/>
      <c r="E343" s="50" t="s">
        <v>367</v>
      </c>
      <c r="F343" s="12">
        <v>1</v>
      </c>
      <c r="H343" s="12">
        <v>1</v>
      </c>
    </row>
    <row r="344" spans="4:8" x14ac:dyDescent="0.3">
      <c r="E344" s="14" t="s">
        <v>364</v>
      </c>
      <c r="F344" s="12">
        <v>5</v>
      </c>
      <c r="G344" s="12">
        <v>1</v>
      </c>
      <c r="H344" s="12">
        <v>6</v>
      </c>
    </row>
    <row r="345" spans="4:8" x14ac:dyDescent="0.3">
      <c r="E345" s="50" t="s">
        <v>371</v>
      </c>
      <c r="F345" s="12">
        <v>4</v>
      </c>
      <c r="H345" s="12">
        <v>4</v>
      </c>
    </row>
    <row r="346" spans="4:8" x14ac:dyDescent="0.3">
      <c r="E346" s="50" t="s">
        <v>373</v>
      </c>
      <c r="F346" s="12">
        <v>1</v>
      </c>
      <c r="G346" s="12">
        <v>1</v>
      </c>
      <c r="H346" s="12">
        <v>2</v>
      </c>
    </row>
    <row r="347" spans="4:8" x14ac:dyDescent="0.3">
      <c r="E347" s="14" t="s">
        <v>239</v>
      </c>
      <c r="F347" s="12">
        <v>6</v>
      </c>
      <c r="G347" s="12">
        <v>1</v>
      </c>
      <c r="H347" s="12">
        <v>7</v>
      </c>
    </row>
    <row r="348" spans="4:8" x14ac:dyDescent="0.3">
      <c r="E348" s="14"/>
    </row>
    <row r="349" spans="4:8" ht="43.2" customHeight="1" x14ac:dyDescent="0.3">
      <c r="D349" s="23" t="s">
        <v>546</v>
      </c>
      <c r="E349" s="55" t="str">
        <f>"JUMLAH PEGAWAI APARATUR SIPIL NEGARA DALAM UNIT KERJA ("&amp;F351&amp;") DINAS KOMUNIKASI, INFORMATIKA, STATISTIK DAN PERSANDIAN KABUPATEN BALANGAN MENURUT KELOMPOK UMUR (TAHUN) PER JENIS KELAMIN TAHUN 2025"</f>
        <v>JUMLAH PEGAWAI APARATUR SIPIL NEGARA DALAM UNIT KERJA (BIDANG PENGELOLAAN INFORMASI DAN KOMUNIKASI PUBLIK) DINAS KOMUNIKASI, INFORMATIKA, STATISTIK DAN PERSANDIAN KABUPATEN BALANGAN MENURUT KELOMPOK UMUR (TAHUN) PER JENIS KELAMIN TAHUN 2025</v>
      </c>
      <c r="F349" s="56"/>
      <c r="G349" s="56"/>
      <c r="H349" s="56"/>
    </row>
    <row r="350" spans="4:8" x14ac:dyDescent="0.3">
      <c r="D350" s="23"/>
      <c r="E350" s="51"/>
      <c r="F350" s="18"/>
      <c r="G350" s="18"/>
      <c r="H350" s="18"/>
    </row>
    <row r="351" spans="4:8" hidden="1" x14ac:dyDescent="0.3">
      <c r="D351" s="23"/>
      <c r="E351" s="26" t="s">
        <v>525</v>
      </c>
      <c r="F351" t="s">
        <v>522</v>
      </c>
      <c r="G351" s="18"/>
      <c r="H351" s="18"/>
    </row>
    <row r="352" spans="4:8" hidden="1" x14ac:dyDescent="0.3"/>
    <row r="353" spans="4:8" hidden="1" x14ac:dyDescent="0.3">
      <c r="E353" s="13" t="s">
        <v>166</v>
      </c>
      <c r="F353" s="15" t="s">
        <v>153</v>
      </c>
    </row>
    <row r="354" spans="4:8" ht="32.4" customHeight="1" x14ac:dyDescent="0.3">
      <c r="D354" s="8"/>
      <c r="E354" s="21" t="s">
        <v>243</v>
      </c>
      <c r="F354" s="8" t="s">
        <v>154</v>
      </c>
      <c r="G354" s="8" t="s">
        <v>155</v>
      </c>
      <c r="H354" s="8" t="s">
        <v>239</v>
      </c>
    </row>
    <row r="355" spans="4:8" x14ac:dyDescent="0.3">
      <c r="E355" s="52" t="s">
        <v>244</v>
      </c>
      <c r="F355" s="12">
        <v>1</v>
      </c>
      <c r="H355" s="12">
        <v>1</v>
      </c>
    </row>
    <row r="356" spans="4:8" x14ac:dyDescent="0.3">
      <c r="D356" s="11"/>
      <c r="E356" s="52" t="s">
        <v>245</v>
      </c>
      <c r="F356" s="12">
        <v>1</v>
      </c>
      <c r="G356" s="12">
        <v>1</v>
      </c>
      <c r="H356" s="12">
        <v>2</v>
      </c>
    </row>
    <row r="357" spans="4:8" x14ac:dyDescent="0.3">
      <c r="E357" s="52" t="s">
        <v>246</v>
      </c>
      <c r="F357" s="12">
        <v>4</v>
      </c>
      <c r="H357" s="12">
        <v>4</v>
      </c>
    </row>
    <row r="358" spans="4:8" x14ac:dyDescent="0.3">
      <c r="E358" s="52" t="s">
        <v>239</v>
      </c>
      <c r="F358" s="12">
        <v>6</v>
      </c>
      <c r="G358" s="12">
        <v>1</v>
      </c>
      <c r="H358" s="12">
        <v>7</v>
      </c>
    </row>
    <row r="359" spans="4:8" x14ac:dyDescent="0.3">
      <c r="E359" s="52"/>
    </row>
    <row r="360" spans="4:8" ht="46.8" customHeight="1" x14ac:dyDescent="0.3">
      <c r="D360" s="23" t="s">
        <v>547</v>
      </c>
      <c r="E360" s="55" t="str">
        <f>"JUMLAH PEGAWAI APARATUR SIPIL NEGARA DALAM UNIT KERJA ("&amp;F362&amp;") DINAS KOMUNIKASI, INFORMATIKA, STATISTIK DAN PERSANDIAN KABUPATEN BALANGAN MENURUT TINGKAT PENDIDIKAN PER JENIS KELAMIN TAHUN 2025"</f>
        <v>JUMLAH PEGAWAI APARATUR SIPIL NEGARA DALAM UNIT KERJA (BIDANG PENGELOLAAN INFORMASI DAN KOMUNIKASI PUBLIK) DINAS KOMUNIKASI, INFORMATIKA, STATISTIK DAN PERSANDIAN KABUPATEN BALANGAN MENURUT TINGKAT PENDIDIKAN PER JENIS KELAMIN TAHUN 2025</v>
      </c>
      <c r="F360" s="56"/>
      <c r="G360" s="56"/>
      <c r="H360" s="56"/>
    </row>
    <row r="361" spans="4:8" x14ac:dyDescent="0.3">
      <c r="D361" s="23"/>
      <c r="E361" s="51"/>
      <c r="F361" s="18"/>
      <c r="G361" s="18"/>
      <c r="H361" s="18"/>
    </row>
    <row r="362" spans="4:8" hidden="1" x14ac:dyDescent="0.3">
      <c r="D362" s="23"/>
      <c r="E362" s="26" t="s">
        <v>525</v>
      </c>
      <c r="F362" t="s">
        <v>522</v>
      </c>
      <c r="G362" s="18"/>
      <c r="H362" s="18"/>
    </row>
    <row r="363" spans="4:8" hidden="1" x14ac:dyDescent="0.3"/>
    <row r="364" spans="4:8" hidden="1" x14ac:dyDescent="0.3">
      <c r="E364" s="13" t="s">
        <v>166</v>
      </c>
      <c r="F364" s="15" t="s">
        <v>153</v>
      </c>
    </row>
    <row r="365" spans="4:8" ht="30" customHeight="1" x14ac:dyDescent="0.3">
      <c r="D365" s="8"/>
      <c r="E365" s="26" t="s">
        <v>513</v>
      </c>
      <c r="F365" s="8" t="s">
        <v>154</v>
      </c>
      <c r="G365" s="8" t="s">
        <v>155</v>
      </c>
      <c r="H365" s="8" t="s">
        <v>239</v>
      </c>
    </row>
    <row r="366" spans="4:8" x14ac:dyDescent="0.3">
      <c r="E366" t="s">
        <v>505</v>
      </c>
      <c r="F366" s="12">
        <v>3</v>
      </c>
      <c r="G366" s="12">
        <v>1</v>
      </c>
      <c r="H366" s="12">
        <v>4</v>
      </c>
    </row>
    <row r="367" spans="4:8" x14ac:dyDescent="0.3">
      <c r="D367" s="11"/>
      <c r="E367" t="s">
        <v>498</v>
      </c>
      <c r="F367" s="12">
        <v>3</v>
      </c>
      <c r="H367" s="12">
        <v>3</v>
      </c>
    </row>
    <row r="368" spans="4:8" x14ac:dyDescent="0.3">
      <c r="E368" t="s">
        <v>239</v>
      </c>
      <c r="F368" s="12">
        <v>6</v>
      </c>
      <c r="G368" s="12">
        <v>1</v>
      </c>
      <c r="H368" s="12">
        <v>7</v>
      </c>
    </row>
    <row r="369" spans="4:8" x14ac:dyDescent="0.3">
      <c r="F369"/>
      <c r="G369"/>
      <c r="H369"/>
    </row>
    <row r="370" spans="4:8" ht="34.200000000000003" customHeight="1" x14ac:dyDescent="0.3">
      <c r="D370" s="23" t="s">
        <v>548</v>
      </c>
      <c r="E370" s="55" t="str">
        <f>"JUMLAH PEGAWAI APARATUR SIPIL NEGARA DALAM UNIT KERJA ("&amp;F372&amp;") DINAS KOMUNIKASI, INFORMATIKA, STATISTIK DAN PERSANDIAN KABUPATEN BALANGAN PER JENIS KELAMIN TAHUN 2025"</f>
        <v>JUMLAH PEGAWAI APARATUR SIPIL NEGARA DALAM UNIT KERJA (BIDANG STATISTIK DAN PERSANDIAN) DINAS KOMUNIKASI, INFORMATIKA, STATISTIK DAN PERSANDIAN KABUPATEN BALANGAN PER JENIS KELAMIN TAHUN 2025</v>
      </c>
      <c r="F370" s="56"/>
      <c r="G370" s="56"/>
      <c r="H370" s="56"/>
    </row>
    <row r="371" spans="4:8" x14ac:dyDescent="0.3">
      <c r="D371" s="23"/>
      <c r="E371" s="51"/>
      <c r="F371" s="18"/>
      <c r="G371" s="18"/>
      <c r="H371" s="18"/>
    </row>
    <row r="372" spans="4:8" hidden="1" x14ac:dyDescent="0.3">
      <c r="D372" s="23"/>
      <c r="E372" s="26" t="s">
        <v>525</v>
      </c>
      <c r="F372" t="s">
        <v>521</v>
      </c>
      <c r="G372" s="18"/>
      <c r="H372" s="18"/>
    </row>
    <row r="373" spans="4:8" hidden="1" x14ac:dyDescent="0.3"/>
    <row r="374" spans="4:8" hidden="1" x14ac:dyDescent="0.3">
      <c r="E374" s="13" t="s">
        <v>166</v>
      </c>
      <c r="F374" s="15" t="s">
        <v>153</v>
      </c>
    </row>
    <row r="375" spans="4:8" ht="30.6" customHeight="1" x14ac:dyDescent="0.3">
      <c r="D375" s="8"/>
      <c r="E375" s="21" t="s">
        <v>164</v>
      </c>
      <c r="F375" s="8" t="s">
        <v>154</v>
      </c>
      <c r="G375" s="8" t="s">
        <v>155</v>
      </c>
      <c r="H375" s="8" t="s">
        <v>239</v>
      </c>
    </row>
    <row r="376" spans="4:8" x14ac:dyDescent="0.3">
      <c r="E376" t="s">
        <v>161</v>
      </c>
      <c r="F376" s="12">
        <v>6</v>
      </c>
      <c r="G376" s="12">
        <v>2</v>
      </c>
      <c r="H376" s="12">
        <v>8</v>
      </c>
    </row>
    <row r="377" spans="4:8" x14ac:dyDescent="0.3">
      <c r="D377" s="11"/>
      <c r="E377" t="s">
        <v>239</v>
      </c>
      <c r="F377" s="12">
        <v>6</v>
      </c>
      <c r="G377" s="12">
        <v>2</v>
      </c>
      <c r="H377" s="12">
        <v>8</v>
      </c>
    </row>
    <row r="378" spans="4:8" x14ac:dyDescent="0.3">
      <c r="F378"/>
      <c r="G378"/>
      <c r="H378"/>
    </row>
    <row r="379" spans="4:8" x14ac:dyDescent="0.3">
      <c r="F379"/>
      <c r="G379"/>
      <c r="H379"/>
    </row>
    <row r="380" spans="4:8" x14ac:dyDescent="0.3">
      <c r="F380"/>
      <c r="G380"/>
      <c r="H380"/>
    </row>
    <row r="381" spans="4:8" ht="46.2" customHeight="1" x14ac:dyDescent="0.3">
      <c r="D381" s="23" t="s">
        <v>549</v>
      </c>
      <c r="E381" s="55" t="str">
        <f>"JUMLAH PEGAWAI APARATUR SIPIL NEGARA DALAM UNIT KERJA ("&amp;F383&amp;") DINAS KOMUNIKASI, INFORMATIKA, STATISTIK DAN PERSANDIAN KABUPATEN BALANGAN MENURUT PANGKAT (GOLONGAN/RUANG) PER JENIS KELAMIN TAHUN 2025"</f>
        <v>JUMLAH PEGAWAI APARATUR SIPIL NEGARA DALAM UNIT KERJA (BIDANG STATISTIK DAN PERSANDIAN) DINAS KOMUNIKASI, INFORMATIKA, STATISTIK DAN PERSANDIAN KABUPATEN BALANGAN MENURUT PANGKAT (GOLONGAN/RUANG) PER JENIS KELAMIN TAHUN 2025</v>
      </c>
      <c r="F381" s="56"/>
      <c r="G381" s="56"/>
      <c r="H381" s="56"/>
    </row>
    <row r="382" spans="4:8" x14ac:dyDescent="0.3">
      <c r="D382" s="23"/>
      <c r="E382" s="51"/>
      <c r="F382" s="18"/>
      <c r="G382" s="18"/>
      <c r="H382" s="18"/>
    </row>
    <row r="383" spans="4:8" hidden="1" x14ac:dyDescent="0.3">
      <c r="D383" s="23"/>
      <c r="E383" s="26" t="s">
        <v>525</v>
      </c>
      <c r="F383" t="s">
        <v>521</v>
      </c>
      <c r="G383" s="18"/>
      <c r="H383" s="18"/>
    </row>
    <row r="384" spans="4:8" hidden="1" x14ac:dyDescent="0.3"/>
    <row r="385" spans="4:8" hidden="1" x14ac:dyDescent="0.3">
      <c r="E385" s="13" t="s">
        <v>166</v>
      </c>
      <c r="F385" s="15" t="s">
        <v>153</v>
      </c>
    </row>
    <row r="386" spans="4:8" ht="30" customHeight="1" x14ac:dyDescent="0.3">
      <c r="D386" s="8"/>
      <c r="E386" s="21" t="s">
        <v>26</v>
      </c>
      <c r="F386" s="8" t="s">
        <v>154</v>
      </c>
      <c r="G386" s="8" t="s">
        <v>155</v>
      </c>
      <c r="H386" s="8" t="s">
        <v>239</v>
      </c>
    </row>
    <row r="387" spans="4:8" x14ac:dyDescent="0.3">
      <c r="E387" t="s">
        <v>71</v>
      </c>
      <c r="F387" s="12">
        <v>1</v>
      </c>
      <c r="G387" s="12">
        <v>1</v>
      </c>
      <c r="H387" s="12">
        <v>2</v>
      </c>
    </row>
    <row r="388" spans="4:8" x14ac:dyDescent="0.3">
      <c r="D388" s="11"/>
      <c r="E388" t="s">
        <v>350</v>
      </c>
      <c r="F388" s="12">
        <v>2</v>
      </c>
      <c r="H388" s="12">
        <v>2</v>
      </c>
    </row>
    <row r="389" spans="4:8" x14ac:dyDescent="0.3">
      <c r="E389" t="s">
        <v>73</v>
      </c>
      <c r="G389" s="12">
        <v>1</v>
      </c>
      <c r="H389" s="12">
        <v>1</v>
      </c>
    </row>
    <row r="390" spans="4:8" x14ac:dyDescent="0.3">
      <c r="E390" t="s">
        <v>48</v>
      </c>
      <c r="F390" s="12">
        <v>3</v>
      </c>
      <c r="H390" s="12">
        <v>3</v>
      </c>
    </row>
    <row r="391" spans="4:8" x14ac:dyDescent="0.3">
      <c r="E391" t="s">
        <v>239</v>
      </c>
      <c r="F391" s="12">
        <v>6</v>
      </c>
      <c r="G391" s="12">
        <v>2</v>
      </c>
      <c r="H391" s="12">
        <v>8</v>
      </c>
    </row>
    <row r="392" spans="4:8" x14ac:dyDescent="0.3">
      <c r="F392"/>
      <c r="G392"/>
      <c r="H392"/>
    </row>
    <row r="394" spans="4:8" ht="31.2" customHeight="1" x14ac:dyDescent="0.3">
      <c r="D394" s="23" t="s">
        <v>550</v>
      </c>
      <c r="E394" s="55" t="str">
        <f>"JUMLAH PEGAWAI APARATUR SIPIL NEGARA DALAM UNIT KERJA ("&amp;F396&amp;") DINAS KOMUNIKASI, INFORMATIKA, STATISTIK DAN PERSANDIAN KABUPATEN BALANGAN MENURUT JABATAN PER JENIS KELAMIN TAHUN 2025"</f>
        <v>JUMLAH PEGAWAI APARATUR SIPIL NEGARA DALAM UNIT KERJA (BIDANG STATISTIK DAN PERSANDIAN) DINAS KOMUNIKASI, INFORMATIKA, STATISTIK DAN PERSANDIAN KABUPATEN BALANGAN MENURUT JABATAN PER JENIS KELAMIN TAHUN 2025</v>
      </c>
      <c r="F394" s="56"/>
      <c r="G394" s="56"/>
      <c r="H394" s="56"/>
    </row>
    <row r="395" spans="4:8" x14ac:dyDescent="0.3">
      <c r="D395" s="23"/>
      <c r="E395" s="51"/>
      <c r="F395" s="18"/>
      <c r="G395" s="18"/>
      <c r="H395" s="18"/>
    </row>
    <row r="396" spans="4:8" hidden="1" x14ac:dyDescent="0.3">
      <c r="D396" s="23"/>
      <c r="E396" s="26" t="s">
        <v>525</v>
      </c>
      <c r="F396" t="s">
        <v>521</v>
      </c>
      <c r="G396" s="18"/>
      <c r="H396" s="18"/>
    </row>
    <row r="397" spans="4:8" hidden="1" x14ac:dyDescent="0.3"/>
    <row r="398" spans="4:8" hidden="1" x14ac:dyDescent="0.3">
      <c r="E398" s="13" t="s">
        <v>166</v>
      </c>
      <c r="F398" s="15" t="s">
        <v>153</v>
      </c>
    </row>
    <row r="399" spans="4:8" ht="29.4" customHeight="1" x14ac:dyDescent="0.3">
      <c r="D399" s="8"/>
      <c r="E399" s="26" t="s">
        <v>3</v>
      </c>
      <c r="F399" s="8" t="s">
        <v>154</v>
      </c>
      <c r="G399" s="8" t="s">
        <v>155</v>
      </c>
      <c r="H399" s="8" t="s">
        <v>239</v>
      </c>
    </row>
    <row r="400" spans="4:8" x14ac:dyDescent="0.3">
      <c r="D400" s="11"/>
      <c r="E400" t="s">
        <v>80</v>
      </c>
      <c r="F400" s="12">
        <v>1</v>
      </c>
      <c r="H400" s="12">
        <v>1</v>
      </c>
    </row>
    <row r="401" spans="4:8" x14ac:dyDescent="0.3">
      <c r="D401" s="11"/>
      <c r="E401" t="s">
        <v>82</v>
      </c>
      <c r="F401" s="12">
        <v>1</v>
      </c>
      <c r="H401" s="12">
        <v>1</v>
      </c>
    </row>
    <row r="402" spans="4:8" x14ac:dyDescent="0.3">
      <c r="E402" t="s">
        <v>85</v>
      </c>
      <c r="F402" s="12">
        <v>1</v>
      </c>
      <c r="G402" s="12">
        <v>1</v>
      </c>
      <c r="H402" s="12">
        <v>2</v>
      </c>
    </row>
    <row r="403" spans="4:8" x14ac:dyDescent="0.3">
      <c r="E403" t="s">
        <v>92</v>
      </c>
      <c r="F403" s="12">
        <v>1</v>
      </c>
      <c r="H403" s="12">
        <v>1</v>
      </c>
    </row>
    <row r="404" spans="4:8" x14ac:dyDescent="0.3">
      <c r="E404" t="s">
        <v>90</v>
      </c>
      <c r="F404" s="12">
        <v>2</v>
      </c>
      <c r="H404" s="12">
        <v>2</v>
      </c>
    </row>
    <row r="405" spans="4:8" x14ac:dyDescent="0.3">
      <c r="E405" t="s">
        <v>49</v>
      </c>
      <c r="G405" s="12">
        <v>1</v>
      </c>
      <c r="H405" s="12">
        <v>1</v>
      </c>
    </row>
    <row r="406" spans="4:8" x14ac:dyDescent="0.3">
      <c r="E406" t="s">
        <v>239</v>
      </c>
      <c r="F406" s="12">
        <v>6</v>
      </c>
      <c r="G406" s="12">
        <v>2</v>
      </c>
      <c r="H406" s="12">
        <v>8</v>
      </c>
    </row>
    <row r="409" spans="4:8" x14ac:dyDescent="0.3">
      <c r="F409"/>
      <c r="G409"/>
      <c r="H409"/>
    </row>
    <row r="410" spans="4:8" ht="30.6" customHeight="1" x14ac:dyDescent="0.3">
      <c r="D410" s="23" t="s">
        <v>551</v>
      </c>
      <c r="E410" s="55" t="str">
        <f>"JUMLAH PEGAWAI APARATUR SIPIL NEGARA DALAM UNIT KERJA ("&amp;F412&amp;") DINAS KOMUNIKASI, INFORMATIKA, STATISTIK DAN PERSANDIAN KABUPATEN BALANGAN MENURUT JABATAN PER JENIS KELAMIN TAHUN 2025"</f>
        <v>JUMLAH PEGAWAI APARATUR SIPIL NEGARA DALAM UNIT KERJA (BIDANG STATISTIK DAN PERSANDIAN) DINAS KOMUNIKASI, INFORMATIKA, STATISTIK DAN PERSANDIAN KABUPATEN BALANGAN MENURUT JABATAN PER JENIS KELAMIN TAHUN 2025</v>
      </c>
      <c r="F410" s="56"/>
      <c r="G410" s="56"/>
      <c r="H410" s="56"/>
    </row>
    <row r="411" spans="4:8" x14ac:dyDescent="0.3">
      <c r="D411" s="23"/>
      <c r="E411" s="51"/>
      <c r="F411" s="18"/>
      <c r="G411" s="18"/>
      <c r="H411" s="18"/>
    </row>
    <row r="412" spans="4:8" hidden="1" x14ac:dyDescent="0.3">
      <c r="D412" s="23"/>
      <c r="E412" s="26" t="s">
        <v>525</v>
      </c>
      <c r="F412" t="s">
        <v>521</v>
      </c>
      <c r="G412" s="18"/>
      <c r="H412" s="18"/>
    </row>
    <row r="413" spans="4:8" hidden="1" x14ac:dyDescent="0.3"/>
    <row r="414" spans="4:8" hidden="1" x14ac:dyDescent="0.3">
      <c r="E414" s="13" t="s">
        <v>166</v>
      </c>
      <c r="F414" s="15" t="s">
        <v>165</v>
      </c>
    </row>
    <row r="415" spans="4:8" ht="28.8" customHeight="1" x14ac:dyDescent="0.3">
      <c r="D415" s="8"/>
      <c r="E415" s="26" t="s">
        <v>513</v>
      </c>
      <c r="F415" s="8" t="s">
        <v>154</v>
      </c>
      <c r="G415" s="8" t="s">
        <v>155</v>
      </c>
      <c r="H415" s="8" t="s">
        <v>239</v>
      </c>
    </row>
    <row r="416" spans="4:8" x14ac:dyDescent="0.3">
      <c r="E416" s="14" t="s">
        <v>363</v>
      </c>
      <c r="F416" s="12">
        <v>1</v>
      </c>
      <c r="H416" s="12">
        <v>1</v>
      </c>
    </row>
    <row r="417" spans="4:8" x14ac:dyDescent="0.3">
      <c r="D417" s="11"/>
      <c r="E417" s="50" t="s">
        <v>367</v>
      </c>
      <c r="F417" s="12">
        <v>1</v>
      </c>
      <c r="H417" s="12">
        <v>1</v>
      </c>
    </row>
    <row r="418" spans="4:8" x14ac:dyDescent="0.3">
      <c r="E418" s="14" t="s">
        <v>364</v>
      </c>
      <c r="F418" s="12">
        <v>5</v>
      </c>
      <c r="G418" s="12">
        <v>2</v>
      </c>
      <c r="H418" s="12">
        <v>7</v>
      </c>
    </row>
    <row r="419" spans="4:8" x14ac:dyDescent="0.3">
      <c r="E419" s="50" t="s">
        <v>371</v>
      </c>
      <c r="F419" s="12">
        <v>5</v>
      </c>
      <c r="G419" s="12">
        <v>1</v>
      </c>
      <c r="H419" s="12">
        <v>6</v>
      </c>
    </row>
    <row r="420" spans="4:8" x14ac:dyDescent="0.3">
      <c r="E420" s="50" t="s">
        <v>373</v>
      </c>
      <c r="G420" s="12">
        <v>1</v>
      </c>
      <c r="H420" s="12">
        <v>1</v>
      </c>
    </row>
    <row r="421" spans="4:8" x14ac:dyDescent="0.3">
      <c r="E421" s="14" t="s">
        <v>239</v>
      </c>
      <c r="F421" s="12">
        <v>6</v>
      </c>
      <c r="G421" s="12">
        <v>2</v>
      </c>
      <c r="H421" s="12">
        <v>8</v>
      </c>
    </row>
    <row r="422" spans="4:8" x14ac:dyDescent="0.3">
      <c r="E422" s="14"/>
    </row>
    <row r="423" spans="4:8" ht="44.4" customHeight="1" x14ac:dyDescent="0.3">
      <c r="D423" s="23" t="s">
        <v>552</v>
      </c>
      <c r="E423" s="55" t="str">
        <f>"JUMLAH PEGAWAI APARATUR SIPIL NEGARA DALAM UNIT KERJA ("&amp;F425&amp;") DINAS KOMUNIKASI, INFORMATIKA, STATISTIK DAN PERSANDIAN KABUPATEN BALANGAN MENURUT KELOMPOK UMUR (TAHUN) PER JENIS KELAMIN TAHUN 2025"</f>
        <v>JUMLAH PEGAWAI APARATUR SIPIL NEGARA DALAM UNIT KERJA (BIDANG STATISTIK DAN PERSANDIAN) DINAS KOMUNIKASI, INFORMATIKA, STATISTIK DAN PERSANDIAN KABUPATEN BALANGAN MENURUT KELOMPOK UMUR (TAHUN) PER JENIS KELAMIN TAHUN 2025</v>
      </c>
      <c r="F423" s="56"/>
      <c r="G423" s="56"/>
      <c r="H423" s="56"/>
    </row>
    <row r="424" spans="4:8" x14ac:dyDescent="0.3">
      <c r="D424" s="23"/>
      <c r="E424" s="51"/>
      <c r="F424" s="18"/>
      <c r="G424" s="18"/>
      <c r="H424" s="18"/>
    </row>
    <row r="425" spans="4:8" hidden="1" x14ac:dyDescent="0.3">
      <c r="D425" s="23"/>
      <c r="E425" s="26" t="s">
        <v>525</v>
      </c>
      <c r="F425" t="s">
        <v>521</v>
      </c>
      <c r="G425" s="18"/>
      <c r="H425" s="18"/>
    </row>
    <row r="426" spans="4:8" hidden="1" x14ac:dyDescent="0.3"/>
    <row r="427" spans="4:8" hidden="1" x14ac:dyDescent="0.3">
      <c r="E427" s="13" t="s">
        <v>166</v>
      </c>
      <c r="F427" s="15" t="s">
        <v>153</v>
      </c>
    </row>
    <row r="428" spans="4:8" ht="27.6" customHeight="1" x14ac:dyDescent="0.3">
      <c r="D428" s="8"/>
      <c r="E428" s="21" t="s">
        <v>243</v>
      </c>
      <c r="F428" s="8" t="s">
        <v>154</v>
      </c>
      <c r="G428" s="8" t="s">
        <v>155</v>
      </c>
      <c r="H428" s="8" t="s">
        <v>239</v>
      </c>
    </row>
    <row r="429" spans="4:8" x14ac:dyDescent="0.3">
      <c r="E429" s="52" t="s">
        <v>244</v>
      </c>
      <c r="F429" s="12">
        <v>3</v>
      </c>
      <c r="H429" s="12">
        <v>3</v>
      </c>
    </row>
    <row r="430" spans="4:8" x14ac:dyDescent="0.3">
      <c r="D430" s="11"/>
      <c r="E430" s="52" t="s">
        <v>246</v>
      </c>
      <c r="F430" s="12">
        <v>3</v>
      </c>
      <c r="G430" s="12">
        <v>1</v>
      </c>
      <c r="H430" s="12">
        <v>4</v>
      </c>
    </row>
    <row r="431" spans="4:8" x14ac:dyDescent="0.3">
      <c r="E431" s="52" t="s">
        <v>247</v>
      </c>
      <c r="G431" s="12">
        <v>1</v>
      </c>
      <c r="H431" s="12">
        <v>1</v>
      </c>
    </row>
    <row r="432" spans="4:8" x14ac:dyDescent="0.3">
      <c r="E432" s="52" t="s">
        <v>239</v>
      </c>
      <c r="F432" s="12">
        <v>6</v>
      </c>
      <c r="G432" s="12">
        <v>2</v>
      </c>
      <c r="H432" s="12">
        <v>8</v>
      </c>
    </row>
    <row r="433" spans="4:8" x14ac:dyDescent="0.3">
      <c r="E433" s="52"/>
    </row>
    <row r="434" spans="4:8" ht="47.4" customHeight="1" x14ac:dyDescent="0.3">
      <c r="D434" s="23" t="s">
        <v>553</v>
      </c>
      <c r="E434" s="55" t="str">
        <f>"JUMLAH PEGAWAI APARATUR SIPIL NEGARA DALAM UNIT KERJA ("&amp;F436&amp;") DINAS KOMUNIKASI, INFORMATIKA, STATISTIK DAN PERSANDIAN KABUPATEN BALANGAN MENURUT TINGKAT PENDIDIKAN PER JENIS KELAMIN TAHUN 2025"</f>
        <v>JUMLAH PEGAWAI APARATUR SIPIL NEGARA DALAM UNIT KERJA (BIDANG STATISTIK DAN PERSANDIAN) DINAS KOMUNIKASI, INFORMATIKA, STATISTIK DAN PERSANDIAN KABUPATEN BALANGAN MENURUT TINGKAT PENDIDIKAN PER JENIS KELAMIN TAHUN 2025</v>
      </c>
      <c r="F434" s="56"/>
      <c r="G434" s="56"/>
      <c r="H434" s="56"/>
    </row>
    <row r="435" spans="4:8" x14ac:dyDescent="0.3">
      <c r="D435" s="23"/>
      <c r="E435" s="51"/>
      <c r="F435" s="18"/>
      <c r="G435" s="18"/>
      <c r="H435" s="18"/>
    </row>
    <row r="436" spans="4:8" hidden="1" x14ac:dyDescent="0.3">
      <c r="D436" s="23"/>
      <c r="E436" s="26" t="s">
        <v>525</v>
      </c>
      <c r="F436" t="s">
        <v>521</v>
      </c>
      <c r="G436" s="18"/>
      <c r="H436" s="18"/>
    </row>
    <row r="437" spans="4:8" hidden="1" x14ac:dyDescent="0.3"/>
    <row r="438" spans="4:8" hidden="1" x14ac:dyDescent="0.3">
      <c r="E438" s="13" t="s">
        <v>166</v>
      </c>
      <c r="F438" s="15" t="s">
        <v>153</v>
      </c>
    </row>
    <row r="439" spans="4:8" ht="30" customHeight="1" x14ac:dyDescent="0.3">
      <c r="D439" s="8"/>
      <c r="E439" s="26" t="s">
        <v>513</v>
      </c>
      <c r="F439" s="8" t="s">
        <v>154</v>
      </c>
      <c r="G439" s="8" t="s">
        <v>155</v>
      </c>
      <c r="H439" s="8" t="s">
        <v>239</v>
      </c>
    </row>
    <row r="440" spans="4:8" x14ac:dyDescent="0.3">
      <c r="E440" t="s">
        <v>505</v>
      </c>
      <c r="F440" s="12">
        <v>1</v>
      </c>
      <c r="G440" s="12">
        <v>2</v>
      </c>
      <c r="H440" s="12">
        <v>3</v>
      </c>
    </row>
    <row r="441" spans="4:8" x14ac:dyDescent="0.3">
      <c r="D441" s="11"/>
      <c r="E441" t="s">
        <v>498</v>
      </c>
      <c r="F441" s="12">
        <v>5</v>
      </c>
      <c r="H441" s="12">
        <v>5</v>
      </c>
    </row>
    <row r="442" spans="4:8" x14ac:dyDescent="0.3">
      <c r="E442" t="s">
        <v>239</v>
      </c>
      <c r="F442" s="12">
        <v>6</v>
      </c>
      <c r="G442" s="12">
        <v>2</v>
      </c>
      <c r="H442" s="12">
        <v>8</v>
      </c>
    </row>
    <row r="445" spans="4:8" ht="34.200000000000003" customHeight="1" x14ac:dyDescent="0.3">
      <c r="D445" s="23" t="s">
        <v>554</v>
      </c>
      <c r="E445" s="55" t="str">
        <f>"JUMLAH PEGAWAI APARATUR SIPIL NEGARA DALAM UNIT KERJA ("&amp;F447&amp;") DINAS KOMUNIKASI, INFORMATIKA, STATISTIK DAN PERSANDIAN KABUPATEN BALANGAN MENURUT TMASA KERJA (TAHUN) PER JENIS KELAMIN TAHUN 2025"</f>
        <v>JUMLAH PEGAWAI APARATUR SIPIL NEGARA DALAM UNIT KERJA (SEKSRETARIAT) DINAS KOMUNIKASI, INFORMATIKA, STATISTIK DAN PERSANDIAN KABUPATEN BALANGAN MENURUT TMASA KERJA (TAHUN) PER JENIS KELAMIN TAHUN 2025</v>
      </c>
      <c r="F445" s="56"/>
      <c r="G445" s="56"/>
      <c r="H445" s="56"/>
    </row>
    <row r="446" spans="4:8" x14ac:dyDescent="0.3">
      <c r="D446" s="23"/>
      <c r="E446" s="51"/>
      <c r="F446" s="18"/>
      <c r="G446" s="18"/>
      <c r="H446" s="18"/>
    </row>
    <row r="447" spans="4:8" hidden="1" x14ac:dyDescent="0.3">
      <c r="D447" s="23"/>
      <c r="E447" s="26" t="s">
        <v>525</v>
      </c>
      <c r="F447" t="s">
        <v>520</v>
      </c>
      <c r="G447" s="18"/>
      <c r="H447" s="18"/>
    </row>
    <row r="448" spans="4:8" hidden="1" x14ac:dyDescent="0.3"/>
    <row r="449" spans="4:8" hidden="1" x14ac:dyDescent="0.3">
      <c r="E449" s="13" t="s">
        <v>166</v>
      </c>
      <c r="F449" s="15" t="s">
        <v>153</v>
      </c>
    </row>
    <row r="450" spans="4:8" ht="30" customHeight="1" x14ac:dyDescent="0.3">
      <c r="D450" s="8"/>
      <c r="E450" s="26" t="s">
        <v>267</v>
      </c>
      <c r="F450" s="8" t="s">
        <v>154</v>
      </c>
      <c r="G450" s="8" t="s">
        <v>155</v>
      </c>
      <c r="H450" s="8" t="s">
        <v>239</v>
      </c>
    </row>
    <row r="451" spans="4:8" x14ac:dyDescent="0.3">
      <c r="E451" t="s">
        <v>269</v>
      </c>
      <c r="G451" s="12">
        <v>1</v>
      </c>
      <c r="H451" s="12">
        <v>1</v>
      </c>
    </row>
    <row r="452" spans="4:8" x14ac:dyDescent="0.3">
      <c r="D452" s="11"/>
      <c r="E452" t="s">
        <v>270</v>
      </c>
      <c r="G452" s="12">
        <v>1</v>
      </c>
      <c r="H452" s="12">
        <v>1</v>
      </c>
    </row>
    <row r="453" spans="4:8" x14ac:dyDescent="0.3">
      <c r="E453" t="s">
        <v>272</v>
      </c>
      <c r="F453" s="12">
        <v>2</v>
      </c>
      <c r="H453" s="12">
        <v>2</v>
      </c>
    </row>
    <row r="454" spans="4:8" x14ac:dyDescent="0.3">
      <c r="E454" t="s">
        <v>273</v>
      </c>
      <c r="G454" s="12">
        <v>1</v>
      </c>
      <c r="H454" s="12">
        <v>1</v>
      </c>
    </row>
    <row r="455" spans="4:8" x14ac:dyDescent="0.3">
      <c r="E455" t="s">
        <v>239</v>
      </c>
      <c r="F455" s="12">
        <v>2</v>
      </c>
      <c r="G455" s="12">
        <v>3</v>
      </c>
      <c r="H455" s="12">
        <v>5</v>
      </c>
    </row>
    <row r="458" spans="4:8" ht="43.8" customHeight="1" x14ac:dyDescent="0.3">
      <c r="D458" s="23" t="s">
        <v>555</v>
      </c>
      <c r="E458" s="55" t="str">
        <f>"JUMLAH PEGAWAI APARATUR SIPIL NEGARA DALAM UNIT KERJA ("&amp;F460&amp;") DINAS KOMUNIKASI, INFORMATIKA, STATISTIK DAN PERSANDIAN KABUPATEN BALANGAN MENURUT MASA KERJA (TAHUN) PER JENIS KELAMIN TAHUN 2025"</f>
        <v>JUMLAH PEGAWAI APARATUR SIPIL NEGARA DALAM UNIT KERJA (BIDANG PENGELOLAAN APLIKASI INFORMATIKA) DINAS KOMUNIKASI, INFORMATIKA, STATISTIK DAN PERSANDIAN KABUPATEN BALANGAN MENURUT MASA KERJA (TAHUN) PER JENIS KELAMIN TAHUN 2025</v>
      </c>
      <c r="F458" s="56"/>
      <c r="G458" s="56"/>
      <c r="H458" s="56"/>
    </row>
    <row r="459" spans="4:8" x14ac:dyDescent="0.3">
      <c r="D459" s="23"/>
      <c r="E459" s="51"/>
      <c r="F459" s="18"/>
      <c r="G459" s="18"/>
      <c r="H459" s="18"/>
    </row>
    <row r="460" spans="4:8" hidden="1" x14ac:dyDescent="0.3">
      <c r="D460" s="23"/>
      <c r="E460" s="26" t="s">
        <v>525</v>
      </c>
      <c r="F460" t="s">
        <v>523</v>
      </c>
      <c r="G460" s="18"/>
      <c r="H460" s="18"/>
    </row>
    <row r="461" spans="4:8" hidden="1" x14ac:dyDescent="0.3"/>
    <row r="462" spans="4:8" hidden="1" x14ac:dyDescent="0.3">
      <c r="E462" s="13" t="s">
        <v>166</v>
      </c>
      <c r="F462" s="15" t="s">
        <v>153</v>
      </c>
    </row>
    <row r="463" spans="4:8" ht="31.2" customHeight="1" x14ac:dyDescent="0.3">
      <c r="D463" s="8"/>
      <c r="E463" s="26" t="s">
        <v>267</v>
      </c>
      <c r="F463" s="8" t="s">
        <v>154</v>
      </c>
      <c r="G463" s="8" t="s">
        <v>155</v>
      </c>
      <c r="H463" s="8" t="s">
        <v>239</v>
      </c>
    </row>
    <row r="464" spans="4:8" x14ac:dyDescent="0.3">
      <c r="E464" t="s">
        <v>269</v>
      </c>
      <c r="F464" s="12">
        <v>6</v>
      </c>
      <c r="G464" s="12">
        <v>2</v>
      </c>
      <c r="H464" s="12">
        <v>8</v>
      </c>
    </row>
    <row r="465" spans="4:8" x14ac:dyDescent="0.3">
      <c r="D465" s="11"/>
      <c r="E465" t="s">
        <v>270</v>
      </c>
      <c r="F465" s="12">
        <v>1</v>
      </c>
      <c r="H465" s="12">
        <v>1</v>
      </c>
    </row>
    <row r="466" spans="4:8" x14ac:dyDescent="0.3">
      <c r="E466" t="s">
        <v>271</v>
      </c>
      <c r="F466" s="12">
        <v>3</v>
      </c>
      <c r="H466" s="12">
        <v>3</v>
      </c>
    </row>
    <row r="467" spans="4:8" x14ac:dyDescent="0.3">
      <c r="E467" t="s">
        <v>239</v>
      </c>
      <c r="F467" s="12">
        <v>10</v>
      </c>
      <c r="G467" s="12">
        <v>2</v>
      </c>
      <c r="H467" s="12">
        <v>12</v>
      </c>
    </row>
    <row r="468" spans="4:8" x14ac:dyDescent="0.3">
      <c r="F468"/>
      <c r="G468"/>
      <c r="H468"/>
    </row>
    <row r="470" spans="4:8" ht="43.8" customHeight="1" x14ac:dyDescent="0.3">
      <c r="D470" s="23" t="s">
        <v>556</v>
      </c>
      <c r="E470" s="55" t="str">
        <f>"JUMLAH PEGAWAI APARATUR SIPIL NEGARA DALAM UNIT KERJA ("&amp;F472&amp;") DINAS KOMUNIKASI, INFORMATIKA, STATISTIK DAN PERSANDIAN KABUPATEN BALANGAN MENURUT MASA KERJA (TAHUN) PER JENIS KELAMIN TAHUN 2025"</f>
        <v>JUMLAH PEGAWAI APARATUR SIPIL NEGARA DALAM UNIT KERJA (BIDANG PENGELOLAAN INFORMASI DAN KOMUNIKASI PUBLIK) DINAS KOMUNIKASI, INFORMATIKA, STATISTIK DAN PERSANDIAN KABUPATEN BALANGAN MENURUT MASA KERJA (TAHUN) PER JENIS KELAMIN TAHUN 2025</v>
      </c>
      <c r="F470" s="56"/>
      <c r="G470" s="56"/>
      <c r="H470" s="56"/>
    </row>
    <row r="471" spans="4:8" x14ac:dyDescent="0.3">
      <c r="D471" s="23"/>
      <c r="E471" s="51"/>
      <c r="F471" s="18"/>
      <c r="G471" s="18"/>
      <c r="H471" s="18"/>
    </row>
    <row r="472" spans="4:8" hidden="1" x14ac:dyDescent="0.3">
      <c r="D472" s="23"/>
      <c r="E472" s="26" t="s">
        <v>525</v>
      </c>
      <c r="F472" t="s">
        <v>522</v>
      </c>
      <c r="G472" s="18"/>
      <c r="H472" s="18"/>
    </row>
    <row r="473" spans="4:8" hidden="1" x14ac:dyDescent="0.3"/>
    <row r="474" spans="4:8" hidden="1" x14ac:dyDescent="0.3">
      <c r="E474" s="13" t="s">
        <v>166</v>
      </c>
      <c r="F474" s="15" t="s">
        <v>153</v>
      </c>
    </row>
    <row r="475" spans="4:8" ht="30.6" customHeight="1" x14ac:dyDescent="0.3">
      <c r="D475" s="8"/>
      <c r="E475" s="26" t="s">
        <v>267</v>
      </c>
      <c r="F475" s="8" t="s">
        <v>154</v>
      </c>
      <c r="G475" s="8" t="s">
        <v>155</v>
      </c>
      <c r="H475" s="8" t="s">
        <v>239</v>
      </c>
    </row>
    <row r="476" spans="4:8" x14ac:dyDescent="0.3">
      <c r="E476" t="s">
        <v>269</v>
      </c>
      <c r="F476" s="12">
        <v>1</v>
      </c>
      <c r="H476" s="12">
        <v>1</v>
      </c>
    </row>
    <row r="477" spans="4:8" x14ac:dyDescent="0.3">
      <c r="D477" s="11"/>
      <c r="E477" t="s">
        <v>270</v>
      </c>
      <c r="F477" s="12">
        <v>1</v>
      </c>
      <c r="H477" s="12">
        <v>1</v>
      </c>
    </row>
    <row r="478" spans="4:8" x14ac:dyDescent="0.3">
      <c r="E478" t="s">
        <v>271</v>
      </c>
      <c r="F478" s="12">
        <v>1</v>
      </c>
      <c r="H478" s="12">
        <v>1</v>
      </c>
    </row>
    <row r="479" spans="4:8" x14ac:dyDescent="0.3">
      <c r="E479" t="s">
        <v>272</v>
      </c>
      <c r="F479" s="12">
        <v>2</v>
      </c>
      <c r="G479" s="12">
        <v>1</v>
      </c>
      <c r="H479" s="12">
        <v>3</v>
      </c>
    </row>
    <row r="480" spans="4:8" x14ac:dyDescent="0.3">
      <c r="E480" t="s">
        <v>273</v>
      </c>
      <c r="F480" s="12">
        <v>1</v>
      </c>
      <c r="H480" s="12">
        <v>1</v>
      </c>
    </row>
    <row r="481" spans="4:8" x14ac:dyDescent="0.3">
      <c r="E481" t="s">
        <v>239</v>
      </c>
      <c r="F481" s="12">
        <v>6</v>
      </c>
      <c r="G481" s="12">
        <v>1</v>
      </c>
      <c r="H481" s="12">
        <v>7</v>
      </c>
    </row>
    <row r="483" spans="4:8" ht="46.2" customHeight="1" x14ac:dyDescent="0.3">
      <c r="D483" s="23" t="s">
        <v>557</v>
      </c>
      <c r="E483" s="55" t="str">
        <f>"JUMLAH PEGAWAI APARATUR SIPIL NEGARA DALAM UNIT KERJA ("&amp;F485&amp;") DINAS KOMUNIKASI, INFORMATIKA, STATISTIK DAN PERSANDIAN KABUPATEN BALANGAN MENURUT MASA KERJA (TAHUN) PER JENIS KELAMIN TAHUN 2025"</f>
        <v>JUMLAH PEGAWAI APARATUR SIPIL NEGARA DALAM UNIT KERJA (BIDANG STATISTIK DAN PERSANDIAN) DINAS KOMUNIKASI, INFORMATIKA, STATISTIK DAN PERSANDIAN KABUPATEN BALANGAN MENURUT MASA KERJA (TAHUN) PER JENIS KELAMIN TAHUN 2025</v>
      </c>
      <c r="F483" s="56"/>
      <c r="G483" s="56"/>
      <c r="H483" s="56"/>
    </row>
    <row r="484" spans="4:8" x14ac:dyDescent="0.3">
      <c r="D484" s="23"/>
      <c r="E484" s="51"/>
      <c r="F484" s="18"/>
      <c r="G484" s="18"/>
      <c r="H484" s="18"/>
    </row>
    <row r="485" spans="4:8" hidden="1" x14ac:dyDescent="0.3">
      <c r="D485" s="23"/>
      <c r="E485" s="26" t="s">
        <v>525</v>
      </c>
      <c r="F485" t="s">
        <v>521</v>
      </c>
      <c r="G485" s="18"/>
      <c r="H485" s="18"/>
    </row>
    <row r="486" spans="4:8" hidden="1" x14ac:dyDescent="0.3"/>
    <row r="487" spans="4:8" hidden="1" x14ac:dyDescent="0.3">
      <c r="E487" s="13" t="s">
        <v>166</v>
      </c>
      <c r="F487" s="15" t="s">
        <v>153</v>
      </c>
    </row>
    <row r="488" spans="4:8" ht="30" customHeight="1" x14ac:dyDescent="0.3">
      <c r="D488" s="8"/>
      <c r="E488" s="26" t="s">
        <v>267</v>
      </c>
      <c r="F488" s="8" t="s">
        <v>154</v>
      </c>
      <c r="G488" s="8" t="s">
        <v>155</v>
      </c>
      <c r="H488" s="8" t="s">
        <v>239</v>
      </c>
    </row>
    <row r="489" spans="4:8" x14ac:dyDescent="0.3">
      <c r="E489" t="s">
        <v>269</v>
      </c>
      <c r="F489" s="12">
        <v>3</v>
      </c>
      <c r="H489" s="12">
        <v>3</v>
      </c>
    </row>
    <row r="490" spans="4:8" x14ac:dyDescent="0.3">
      <c r="D490" s="11"/>
      <c r="E490" t="s">
        <v>271</v>
      </c>
      <c r="F490" s="12">
        <v>1</v>
      </c>
      <c r="G490" s="12">
        <v>1</v>
      </c>
      <c r="H490" s="12">
        <v>2</v>
      </c>
    </row>
    <row r="491" spans="4:8" x14ac:dyDescent="0.3">
      <c r="E491" t="s">
        <v>272</v>
      </c>
      <c r="F491" s="12">
        <v>2</v>
      </c>
      <c r="H491" s="12">
        <v>2</v>
      </c>
    </row>
    <row r="492" spans="4:8" x14ac:dyDescent="0.3">
      <c r="E492" t="s">
        <v>274</v>
      </c>
      <c r="G492" s="12">
        <v>1</v>
      </c>
      <c r="H492" s="12">
        <v>1</v>
      </c>
    </row>
    <row r="493" spans="4:8" x14ac:dyDescent="0.3">
      <c r="E493" t="s">
        <v>239</v>
      </c>
      <c r="F493" s="12">
        <v>6</v>
      </c>
      <c r="G493" s="12">
        <v>2</v>
      </c>
      <c r="H493" s="12">
        <v>8</v>
      </c>
    </row>
    <row r="494" spans="4:8" x14ac:dyDescent="0.3">
      <c r="F494"/>
      <c r="G494"/>
      <c r="H494"/>
    </row>
  </sheetData>
  <mergeCells count="39">
    <mergeCell ref="E470:H470"/>
    <mergeCell ref="E483:H483"/>
    <mergeCell ref="E410:H410"/>
    <mergeCell ref="E423:H423"/>
    <mergeCell ref="E434:H434"/>
    <mergeCell ref="E445:H445"/>
    <mergeCell ref="E458:H458"/>
    <mergeCell ref="E349:H349"/>
    <mergeCell ref="E360:H360"/>
    <mergeCell ref="E370:H370"/>
    <mergeCell ref="E381:H381"/>
    <mergeCell ref="E394:H394"/>
    <mergeCell ref="E287:H287"/>
    <mergeCell ref="E300:H300"/>
    <mergeCell ref="E311:H311"/>
    <mergeCell ref="E324:H324"/>
    <mergeCell ref="E336:H336"/>
    <mergeCell ref="E221:H221"/>
    <mergeCell ref="E232:H232"/>
    <mergeCell ref="E247:H247"/>
    <mergeCell ref="E263:H263"/>
    <mergeCell ref="E276:H276"/>
    <mergeCell ref="E147:H147"/>
    <mergeCell ref="E158:H158"/>
    <mergeCell ref="E172:H172"/>
    <mergeCell ref="E197:H197"/>
    <mergeCell ref="E209:H209"/>
    <mergeCell ref="E184:H184"/>
    <mergeCell ref="E6:H6"/>
    <mergeCell ref="E26:H26"/>
    <mergeCell ref="E37:H37"/>
    <mergeCell ref="E54:H54"/>
    <mergeCell ref="E71:H71"/>
    <mergeCell ref="D16:G16"/>
    <mergeCell ref="E107:H107"/>
    <mergeCell ref="E119:H119"/>
    <mergeCell ref="E134:H134"/>
    <mergeCell ref="E85:H85"/>
    <mergeCell ref="E93:H93"/>
  </mergeCells>
  <pageMargins left="0.7" right="0.7" top="0.75" bottom="0.75" header="0.3" footer="0.3"/>
  <pageSetup orientation="portrait" horizontalDpi="360" verticalDpi="360" r:id="rId40"/>
  <drawing r:id="rId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BB8D6-9088-4D00-AAD9-A992F9089253}">
  <dimension ref="C3:N51"/>
  <sheetViews>
    <sheetView workbookViewId="0">
      <selection activeCell="F9" sqref="F9"/>
    </sheetView>
  </sheetViews>
  <sheetFormatPr defaultRowHeight="14.4" x14ac:dyDescent="0.3"/>
  <cols>
    <col min="3" max="3" width="39.44140625" bestFit="1" customWidth="1"/>
    <col min="4" max="4" width="46.44140625" bestFit="1" customWidth="1"/>
    <col min="5" max="6" width="16.21875" style="12" bestFit="1" customWidth="1"/>
    <col min="7" max="7" width="10.77734375" style="12" bestFit="1" customWidth="1"/>
    <col min="8" max="8" width="22.21875" style="12" bestFit="1" customWidth="1"/>
    <col min="9" max="13" width="22.21875" bestFit="1" customWidth="1"/>
    <col min="14" max="14" width="10.77734375" bestFit="1" customWidth="1"/>
  </cols>
  <sheetData>
    <row r="3" spans="3:8" hidden="1" x14ac:dyDescent="0.3">
      <c r="C3" s="13" t="s">
        <v>166</v>
      </c>
      <c r="E3"/>
      <c r="F3" s="13" t="s">
        <v>153</v>
      </c>
      <c r="G3"/>
      <c r="H3"/>
    </row>
    <row r="4" spans="3:8" s="48" customFormat="1" ht="31.2" customHeight="1" x14ac:dyDescent="0.3">
      <c r="C4" s="49" t="s">
        <v>374</v>
      </c>
      <c r="D4" s="49" t="s">
        <v>375</v>
      </c>
      <c r="E4" s="49" t="s">
        <v>376</v>
      </c>
      <c r="F4" s="48" t="s">
        <v>154</v>
      </c>
      <c r="G4" s="48" t="s">
        <v>155</v>
      </c>
      <c r="H4" s="48" t="s">
        <v>384</v>
      </c>
    </row>
    <row r="5" spans="3:8" x14ac:dyDescent="0.3">
      <c r="C5" t="s">
        <v>363</v>
      </c>
      <c r="D5" t="s">
        <v>365</v>
      </c>
      <c r="E5" t="s">
        <v>366</v>
      </c>
      <c r="F5" s="12">
        <v>1</v>
      </c>
      <c r="H5" s="12">
        <v>1</v>
      </c>
    </row>
    <row r="6" spans="3:8" x14ac:dyDescent="0.3">
      <c r="D6" t="s">
        <v>367</v>
      </c>
      <c r="E6" t="s">
        <v>368</v>
      </c>
      <c r="F6" s="12">
        <v>3</v>
      </c>
      <c r="H6" s="12">
        <v>3</v>
      </c>
    </row>
    <row r="7" spans="3:8" x14ac:dyDescent="0.3">
      <c r="D7" t="s">
        <v>369</v>
      </c>
      <c r="E7" t="s">
        <v>370</v>
      </c>
      <c r="F7" s="12">
        <v>1</v>
      </c>
      <c r="G7" s="12">
        <v>1</v>
      </c>
      <c r="H7" s="12">
        <v>2</v>
      </c>
    </row>
    <row r="8" spans="3:8" x14ac:dyDescent="0.3">
      <c r="C8" t="s">
        <v>364</v>
      </c>
      <c r="D8" t="s">
        <v>371</v>
      </c>
      <c r="E8" t="s">
        <v>372</v>
      </c>
      <c r="F8" s="12">
        <v>15</v>
      </c>
      <c r="G8" s="12">
        <v>3</v>
      </c>
      <c r="H8" s="12">
        <v>18</v>
      </c>
    </row>
    <row r="9" spans="3:8" x14ac:dyDescent="0.3">
      <c r="D9" t="s">
        <v>373</v>
      </c>
      <c r="E9" t="s">
        <v>372</v>
      </c>
      <c r="F9" s="12">
        <v>5</v>
      </c>
      <c r="G9" s="12">
        <v>4</v>
      </c>
      <c r="H9" s="12">
        <v>9</v>
      </c>
    </row>
    <row r="10" spans="3:8" x14ac:dyDescent="0.3">
      <c r="C10" t="s">
        <v>384</v>
      </c>
      <c r="E10"/>
      <c r="F10" s="12">
        <v>25</v>
      </c>
      <c r="G10" s="12">
        <v>8</v>
      </c>
      <c r="H10" s="12">
        <v>33</v>
      </c>
    </row>
    <row r="13" spans="3:8" x14ac:dyDescent="0.3">
      <c r="C13" s="49" t="s">
        <v>374</v>
      </c>
      <c r="D13" t="s">
        <v>364</v>
      </c>
    </row>
    <row r="15" spans="3:8" x14ac:dyDescent="0.3">
      <c r="C15" s="13" t="s">
        <v>166</v>
      </c>
      <c r="E15" s="13" t="s">
        <v>153</v>
      </c>
      <c r="F15"/>
      <c r="G15"/>
      <c r="H15"/>
    </row>
    <row r="16" spans="3:8" x14ac:dyDescent="0.3">
      <c r="C16" s="49" t="s">
        <v>375</v>
      </c>
      <c r="D16" s="13" t="s">
        <v>3</v>
      </c>
      <c r="E16" s="48" t="s">
        <v>154</v>
      </c>
      <c r="F16" s="48" t="s">
        <v>155</v>
      </c>
      <c r="G16" s="48" t="s">
        <v>384</v>
      </c>
      <c r="H16"/>
    </row>
    <row r="17" spans="3:8" x14ac:dyDescent="0.3">
      <c r="C17" t="s">
        <v>371</v>
      </c>
      <c r="D17" t="s">
        <v>28</v>
      </c>
      <c r="E17" s="12">
        <v>1</v>
      </c>
      <c r="G17" s="12">
        <v>1</v>
      </c>
      <c r="H17"/>
    </row>
    <row r="18" spans="3:8" x14ac:dyDescent="0.3">
      <c r="D18" t="s">
        <v>89</v>
      </c>
      <c r="E18" s="12">
        <v>4</v>
      </c>
      <c r="F18" s="12">
        <v>2</v>
      </c>
      <c r="G18" s="12">
        <v>6</v>
      </c>
      <c r="H18"/>
    </row>
    <row r="19" spans="3:8" x14ac:dyDescent="0.3">
      <c r="D19" t="s">
        <v>68</v>
      </c>
      <c r="E19" s="12">
        <v>1</v>
      </c>
      <c r="G19" s="12">
        <v>1</v>
      </c>
      <c r="H19"/>
    </row>
    <row r="20" spans="3:8" x14ac:dyDescent="0.3">
      <c r="D20" t="s">
        <v>81</v>
      </c>
      <c r="E20" s="12">
        <v>3</v>
      </c>
      <c r="G20" s="12">
        <v>3</v>
      </c>
      <c r="H20"/>
    </row>
    <row r="21" spans="3:8" x14ac:dyDescent="0.3">
      <c r="D21" t="s">
        <v>91</v>
      </c>
      <c r="E21" s="12">
        <v>1</v>
      </c>
      <c r="G21" s="12">
        <v>1</v>
      </c>
      <c r="H21"/>
    </row>
    <row r="22" spans="3:8" x14ac:dyDescent="0.3">
      <c r="D22" t="s">
        <v>85</v>
      </c>
      <c r="E22" s="12">
        <v>1</v>
      </c>
      <c r="F22" s="12">
        <v>1</v>
      </c>
      <c r="G22" s="12">
        <v>2</v>
      </c>
      <c r="H22"/>
    </row>
    <row r="23" spans="3:8" x14ac:dyDescent="0.3">
      <c r="D23" t="s">
        <v>90</v>
      </c>
      <c r="E23" s="12">
        <v>2</v>
      </c>
      <c r="G23" s="12">
        <v>2</v>
      </c>
    </row>
    <row r="24" spans="3:8" x14ac:dyDescent="0.3">
      <c r="D24" t="s">
        <v>82</v>
      </c>
      <c r="E24" s="12">
        <v>1</v>
      </c>
      <c r="G24" s="12">
        <v>1</v>
      </c>
    </row>
    <row r="25" spans="3:8" x14ac:dyDescent="0.3">
      <c r="D25" t="s">
        <v>92</v>
      </c>
      <c r="E25" s="12">
        <v>1</v>
      </c>
      <c r="G25" s="12">
        <v>1</v>
      </c>
    </row>
    <row r="26" spans="3:8" x14ac:dyDescent="0.3">
      <c r="C26" t="s">
        <v>373</v>
      </c>
      <c r="D26" t="s">
        <v>49</v>
      </c>
      <c r="E26" s="12">
        <v>3</v>
      </c>
      <c r="F26" s="12">
        <v>3</v>
      </c>
      <c r="G26" s="12">
        <v>6</v>
      </c>
    </row>
    <row r="27" spans="3:8" x14ac:dyDescent="0.3">
      <c r="D27" t="s">
        <v>358</v>
      </c>
      <c r="F27" s="12">
        <v>1</v>
      </c>
      <c r="G27" s="12">
        <v>1</v>
      </c>
    </row>
    <row r="28" spans="3:8" x14ac:dyDescent="0.3">
      <c r="D28" t="s">
        <v>93</v>
      </c>
      <c r="E28" s="12">
        <v>1</v>
      </c>
      <c r="G28" s="12">
        <v>1</v>
      </c>
    </row>
    <row r="29" spans="3:8" x14ac:dyDescent="0.3">
      <c r="D29" t="s">
        <v>359</v>
      </c>
      <c r="E29" s="12">
        <v>1</v>
      </c>
      <c r="G29" s="12">
        <v>1</v>
      </c>
    </row>
    <row r="30" spans="3:8" x14ac:dyDescent="0.3">
      <c r="C30" t="s">
        <v>384</v>
      </c>
      <c r="E30" s="12">
        <v>20</v>
      </c>
      <c r="F30" s="12">
        <v>7</v>
      </c>
      <c r="G30" s="12">
        <v>27</v>
      </c>
    </row>
    <row r="34" spans="3:14" x14ac:dyDescent="0.3">
      <c r="C34" s="49" t="s">
        <v>374</v>
      </c>
      <c r="D34" t="s">
        <v>364</v>
      </c>
    </row>
    <row r="36" spans="3:14" x14ac:dyDescent="0.3">
      <c r="C36" s="13" t="s">
        <v>166</v>
      </c>
      <c r="E36" s="13" t="s">
        <v>303</v>
      </c>
      <c r="F36"/>
      <c r="G36"/>
      <c r="H36"/>
    </row>
    <row r="37" spans="3:14" x14ac:dyDescent="0.3">
      <c r="C37" s="49" t="s">
        <v>375</v>
      </c>
      <c r="D37" s="13" t="s">
        <v>3</v>
      </c>
      <c r="E37" t="s">
        <v>370</v>
      </c>
      <c r="F37" t="s">
        <v>389</v>
      </c>
      <c r="G37" t="s">
        <v>388</v>
      </c>
      <c r="H37" t="s">
        <v>368</v>
      </c>
      <c r="I37" t="s">
        <v>387</v>
      </c>
      <c r="J37" t="s">
        <v>386</v>
      </c>
      <c r="K37" t="s">
        <v>385</v>
      </c>
      <c r="L37" t="s">
        <v>156</v>
      </c>
      <c r="M37" t="s">
        <v>157</v>
      </c>
      <c r="N37" s="48" t="s">
        <v>384</v>
      </c>
    </row>
    <row r="38" spans="3:14" x14ac:dyDescent="0.3">
      <c r="C38" t="s">
        <v>371</v>
      </c>
      <c r="D38" t="s">
        <v>28</v>
      </c>
      <c r="F38" s="12">
        <v>1</v>
      </c>
      <c r="I38" s="12"/>
      <c r="J38" s="12"/>
      <c r="K38" s="12"/>
      <c r="L38" s="12"/>
      <c r="M38" s="12"/>
      <c r="N38" s="12">
        <v>1</v>
      </c>
    </row>
    <row r="39" spans="3:14" x14ac:dyDescent="0.3">
      <c r="D39" t="s">
        <v>89</v>
      </c>
      <c r="I39" s="12">
        <v>3</v>
      </c>
      <c r="J39" s="12"/>
      <c r="K39" s="12"/>
      <c r="L39" s="12">
        <v>3</v>
      </c>
      <c r="M39" s="12"/>
      <c r="N39" s="12">
        <v>6</v>
      </c>
    </row>
    <row r="40" spans="3:14" x14ac:dyDescent="0.3">
      <c r="D40" t="s">
        <v>68</v>
      </c>
      <c r="I40" s="12"/>
      <c r="J40" s="12"/>
      <c r="K40" s="12">
        <v>1</v>
      </c>
      <c r="L40" s="12"/>
      <c r="M40" s="12"/>
      <c r="N40" s="12">
        <v>1</v>
      </c>
    </row>
    <row r="41" spans="3:14" x14ac:dyDescent="0.3">
      <c r="D41" t="s">
        <v>81</v>
      </c>
      <c r="F41" s="12">
        <v>3</v>
      </c>
      <c r="I41" s="12"/>
      <c r="J41" s="12"/>
      <c r="K41" s="12"/>
      <c r="L41" s="12"/>
      <c r="M41" s="12"/>
      <c r="N41" s="12">
        <v>3</v>
      </c>
    </row>
    <row r="42" spans="3:14" x14ac:dyDescent="0.3">
      <c r="D42" t="s">
        <v>91</v>
      </c>
      <c r="I42" s="12">
        <v>1</v>
      </c>
      <c r="J42" s="12"/>
      <c r="K42" s="12"/>
      <c r="L42" s="12"/>
      <c r="M42" s="12"/>
      <c r="N42" s="12">
        <v>1</v>
      </c>
    </row>
    <row r="43" spans="3:14" x14ac:dyDescent="0.3">
      <c r="D43" t="s">
        <v>85</v>
      </c>
      <c r="F43" s="12">
        <v>1</v>
      </c>
      <c r="G43" s="12">
        <v>1</v>
      </c>
      <c r="I43" s="12"/>
      <c r="J43" s="12"/>
      <c r="K43" s="12"/>
      <c r="L43" s="12"/>
      <c r="M43" s="12"/>
      <c r="N43" s="12">
        <v>2</v>
      </c>
    </row>
    <row r="44" spans="3:14" x14ac:dyDescent="0.3">
      <c r="D44" t="s">
        <v>90</v>
      </c>
      <c r="I44" s="12">
        <v>2</v>
      </c>
      <c r="J44" s="12"/>
      <c r="K44" s="12"/>
      <c r="L44" s="12"/>
      <c r="M44" s="12"/>
      <c r="N44" s="12">
        <v>2</v>
      </c>
    </row>
    <row r="45" spans="3:14" x14ac:dyDescent="0.3">
      <c r="D45" t="s">
        <v>82</v>
      </c>
      <c r="F45" s="12">
        <v>1</v>
      </c>
      <c r="I45" s="12"/>
      <c r="J45" s="12"/>
      <c r="K45" s="12"/>
      <c r="L45" s="12"/>
      <c r="M45" s="12"/>
      <c r="N45" s="12">
        <v>1</v>
      </c>
    </row>
    <row r="46" spans="3:14" x14ac:dyDescent="0.3">
      <c r="D46" t="s">
        <v>92</v>
      </c>
      <c r="I46" s="12">
        <v>1</v>
      </c>
      <c r="J46" s="12"/>
      <c r="K46" s="12"/>
      <c r="L46" s="12"/>
      <c r="M46" s="12"/>
      <c r="N46" s="12">
        <v>1</v>
      </c>
    </row>
    <row r="47" spans="3:14" x14ac:dyDescent="0.3">
      <c r="C47" t="s">
        <v>373</v>
      </c>
      <c r="D47" t="s">
        <v>49</v>
      </c>
      <c r="E47" s="12">
        <v>1</v>
      </c>
      <c r="F47" s="12">
        <v>1</v>
      </c>
      <c r="G47" s="12">
        <v>1</v>
      </c>
      <c r="H47" s="12">
        <v>2</v>
      </c>
      <c r="I47" s="12">
        <v>1</v>
      </c>
      <c r="J47" s="12"/>
      <c r="K47" s="12"/>
      <c r="L47" s="12"/>
      <c r="M47" s="12"/>
      <c r="N47" s="12">
        <v>6</v>
      </c>
    </row>
    <row r="48" spans="3:14" x14ac:dyDescent="0.3">
      <c r="D48" t="s">
        <v>358</v>
      </c>
      <c r="I48" s="12"/>
      <c r="J48" s="12"/>
      <c r="K48" s="12"/>
      <c r="L48" s="12"/>
      <c r="M48" s="12">
        <v>1</v>
      </c>
      <c r="N48" s="12">
        <v>1</v>
      </c>
    </row>
    <row r="49" spans="3:14" x14ac:dyDescent="0.3">
      <c r="D49" t="s">
        <v>93</v>
      </c>
      <c r="I49" s="12"/>
      <c r="J49" s="12">
        <v>1</v>
      </c>
      <c r="K49" s="12"/>
      <c r="L49" s="12"/>
      <c r="M49" s="12"/>
      <c r="N49" s="12">
        <v>1</v>
      </c>
    </row>
    <row r="50" spans="3:14" x14ac:dyDescent="0.3">
      <c r="D50" t="s">
        <v>359</v>
      </c>
      <c r="I50" s="12"/>
      <c r="J50" s="12"/>
      <c r="K50" s="12"/>
      <c r="L50" s="12"/>
      <c r="M50" s="12">
        <v>1</v>
      </c>
      <c r="N50" s="12">
        <v>1</v>
      </c>
    </row>
    <row r="51" spans="3:14" x14ac:dyDescent="0.3">
      <c r="C51" t="s">
        <v>384</v>
      </c>
      <c r="E51" s="12">
        <v>1</v>
      </c>
      <c r="F51" s="12">
        <v>7</v>
      </c>
      <c r="G51" s="12">
        <v>2</v>
      </c>
      <c r="H51" s="12">
        <v>2</v>
      </c>
      <c r="I51" s="12">
        <v>8</v>
      </c>
      <c r="J51" s="12">
        <v>1</v>
      </c>
      <c r="K51" s="12">
        <v>1</v>
      </c>
      <c r="L51" s="12">
        <v>3</v>
      </c>
      <c r="M51" s="12">
        <v>2</v>
      </c>
      <c r="N51" s="12">
        <v>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6ABC1-B66C-4B74-8E09-58CB5A91BF50}">
  <dimension ref="A2:G20"/>
  <sheetViews>
    <sheetView topLeftCell="A7" workbookViewId="0">
      <selection activeCell="C9" sqref="C9"/>
    </sheetView>
  </sheetViews>
  <sheetFormatPr defaultRowHeight="14.4" x14ac:dyDescent="0.3"/>
  <cols>
    <col min="1" max="1" width="8.88671875" style="16"/>
    <col min="2" max="3" width="23.77734375" style="17" customWidth="1"/>
    <col min="4" max="4" width="63.44140625" style="17" customWidth="1"/>
    <col min="5" max="5" width="35.21875" style="17" customWidth="1"/>
    <col min="6" max="6" width="12" style="17" customWidth="1"/>
    <col min="7" max="7" width="48.44140625" style="17" customWidth="1"/>
    <col min="8" max="16384" width="8.88671875" style="17"/>
  </cols>
  <sheetData>
    <row r="2" spans="1:7" x14ac:dyDescent="0.3">
      <c r="A2" s="16" t="s">
        <v>167</v>
      </c>
      <c r="B2" s="17" t="s">
        <v>168</v>
      </c>
      <c r="C2" s="17" t="s">
        <v>169</v>
      </c>
      <c r="D2" s="17" t="s">
        <v>170</v>
      </c>
      <c r="E2" s="17" t="s">
        <v>171</v>
      </c>
      <c r="F2" s="17" t="s">
        <v>172</v>
      </c>
      <c r="G2" s="17" t="s">
        <v>173</v>
      </c>
    </row>
    <row r="3" spans="1:7" ht="43.2" x14ac:dyDescent="0.3">
      <c r="A3" s="16">
        <v>1</v>
      </c>
      <c r="B3" s="17" t="s">
        <v>174</v>
      </c>
      <c r="C3" s="17" t="s">
        <v>175</v>
      </c>
      <c r="D3" s="18" t="s">
        <v>176</v>
      </c>
      <c r="E3" s="17" t="s">
        <v>177</v>
      </c>
      <c r="G3" s="18"/>
    </row>
    <row r="4" spans="1:7" ht="72" x14ac:dyDescent="0.3">
      <c r="A4" s="16">
        <v>2</v>
      </c>
      <c r="B4" s="17" t="s">
        <v>163</v>
      </c>
      <c r="C4" s="17" t="s">
        <v>178</v>
      </c>
      <c r="D4" s="18" t="s">
        <v>179</v>
      </c>
      <c r="E4" s="17" t="s">
        <v>180</v>
      </c>
      <c r="F4" s="17" t="s">
        <v>181</v>
      </c>
      <c r="G4" s="18" t="s">
        <v>182</v>
      </c>
    </row>
    <row r="5" spans="1:7" ht="57.6" x14ac:dyDescent="0.3">
      <c r="A5" s="16">
        <v>3</v>
      </c>
      <c r="B5" s="17" t="s">
        <v>183</v>
      </c>
      <c r="C5" s="17" t="s">
        <v>184</v>
      </c>
      <c r="D5" s="18" t="s">
        <v>185</v>
      </c>
      <c r="E5" s="17" t="s">
        <v>186</v>
      </c>
      <c r="G5" s="18"/>
    </row>
    <row r="6" spans="1:7" ht="72" x14ac:dyDescent="0.3">
      <c r="A6" s="16">
        <v>4</v>
      </c>
      <c r="B6" s="17" t="s">
        <v>187</v>
      </c>
      <c r="C6" s="17" t="s">
        <v>188</v>
      </c>
      <c r="D6" s="18" t="s">
        <v>189</v>
      </c>
      <c r="E6" s="17" t="s">
        <v>190</v>
      </c>
      <c r="G6" s="18"/>
    </row>
    <row r="7" spans="1:7" ht="43.2" x14ac:dyDescent="0.3">
      <c r="A7" s="16">
        <v>5</v>
      </c>
      <c r="B7" s="17" t="s">
        <v>151</v>
      </c>
      <c r="C7" s="17" t="s">
        <v>151</v>
      </c>
      <c r="D7" s="18" t="s">
        <v>191</v>
      </c>
      <c r="E7" s="17" t="s">
        <v>192</v>
      </c>
      <c r="F7" s="17" t="s">
        <v>181</v>
      </c>
      <c r="G7" s="18" t="s">
        <v>193</v>
      </c>
    </row>
    <row r="8" spans="1:7" ht="244.8" x14ac:dyDescent="0.3">
      <c r="A8" s="16">
        <v>6</v>
      </c>
      <c r="B8" s="17" t="s">
        <v>194</v>
      </c>
      <c r="C8" s="17" t="s">
        <v>194</v>
      </c>
      <c r="D8" s="18" t="s">
        <v>195</v>
      </c>
      <c r="E8" s="17" t="s">
        <v>196</v>
      </c>
      <c r="F8" s="17" t="s">
        <v>181</v>
      </c>
      <c r="G8" s="18" t="s">
        <v>197</v>
      </c>
    </row>
    <row r="9" spans="1:7" ht="28.8" x14ac:dyDescent="0.3">
      <c r="B9" s="17" t="s">
        <v>198</v>
      </c>
      <c r="C9" s="17" t="s">
        <v>198</v>
      </c>
      <c r="D9" s="18"/>
      <c r="E9" s="17" t="s">
        <v>199</v>
      </c>
      <c r="G9" s="17" t="s">
        <v>200</v>
      </c>
    </row>
    <row r="10" spans="1:7" ht="72" x14ac:dyDescent="0.3">
      <c r="B10" s="17" t="s">
        <v>201</v>
      </c>
      <c r="C10" s="17" t="s">
        <v>201</v>
      </c>
      <c r="D10" s="18" t="s">
        <v>202</v>
      </c>
      <c r="E10" s="17" t="s">
        <v>203</v>
      </c>
      <c r="G10" s="17" t="s">
        <v>204</v>
      </c>
    </row>
    <row r="11" spans="1:7" ht="72" x14ac:dyDescent="0.3">
      <c r="B11" s="17" t="s">
        <v>205</v>
      </c>
      <c r="C11" s="17" t="s">
        <v>205</v>
      </c>
      <c r="D11" s="18" t="s">
        <v>206</v>
      </c>
      <c r="E11" s="17" t="s">
        <v>207</v>
      </c>
      <c r="G11" s="18"/>
    </row>
    <row r="12" spans="1:7" ht="72" x14ac:dyDescent="0.3">
      <c r="B12" s="17" t="s">
        <v>208</v>
      </c>
      <c r="C12" s="17" t="s">
        <v>208</v>
      </c>
      <c r="D12" s="18" t="s">
        <v>209</v>
      </c>
      <c r="E12" s="17" t="s">
        <v>210</v>
      </c>
      <c r="G12" s="18"/>
    </row>
    <row r="13" spans="1:7" ht="72" x14ac:dyDescent="0.3">
      <c r="B13" s="17" t="s">
        <v>211</v>
      </c>
      <c r="C13" s="17" t="s">
        <v>211</v>
      </c>
      <c r="D13" s="18" t="s">
        <v>212</v>
      </c>
      <c r="E13" s="17" t="s">
        <v>213</v>
      </c>
      <c r="G13" s="18"/>
    </row>
    <row r="14" spans="1:7" ht="43.2" x14ac:dyDescent="0.3">
      <c r="B14" s="17" t="s">
        <v>214</v>
      </c>
      <c r="C14" s="17" t="s">
        <v>214</v>
      </c>
      <c r="D14" s="18" t="s">
        <v>215</v>
      </c>
      <c r="E14" s="17" t="s">
        <v>216</v>
      </c>
      <c r="G14" s="17" t="s">
        <v>217</v>
      </c>
    </row>
    <row r="15" spans="1:7" ht="43.2" x14ac:dyDescent="0.3">
      <c r="B15" s="17" t="s">
        <v>218</v>
      </c>
      <c r="C15" s="17" t="s">
        <v>218</v>
      </c>
      <c r="D15" s="18" t="s">
        <v>219</v>
      </c>
      <c r="E15" s="17" t="s">
        <v>220</v>
      </c>
      <c r="G15" s="18"/>
    </row>
    <row r="16" spans="1:7" ht="28.8" x14ac:dyDescent="0.3">
      <c r="B16" s="17" t="s">
        <v>221</v>
      </c>
      <c r="C16" s="17" t="s">
        <v>221</v>
      </c>
      <c r="D16" s="18" t="s">
        <v>222</v>
      </c>
      <c r="E16" s="17" t="s">
        <v>223</v>
      </c>
      <c r="G16" s="18"/>
    </row>
    <row r="17" spans="1:7" ht="129.6" x14ac:dyDescent="0.3">
      <c r="A17" s="16">
        <v>10</v>
      </c>
      <c r="B17" s="17" t="s">
        <v>150</v>
      </c>
      <c r="C17" s="17" t="s">
        <v>224</v>
      </c>
      <c r="D17" s="18" t="s">
        <v>225</v>
      </c>
      <c r="E17" s="17" t="s">
        <v>226</v>
      </c>
      <c r="G17" s="18" t="s">
        <v>227</v>
      </c>
    </row>
    <row r="18" spans="1:7" ht="129.6" x14ac:dyDescent="0.3">
      <c r="A18" s="16">
        <v>11</v>
      </c>
      <c r="B18" s="17" t="s">
        <v>228</v>
      </c>
      <c r="C18" s="17" t="s">
        <v>228</v>
      </c>
      <c r="D18" s="18" t="s">
        <v>229</v>
      </c>
      <c r="E18" s="17" t="s">
        <v>230</v>
      </c>
      <c r="G18" s="17" t="s">
        <v>231</v>
      </c>
    </row>
    <row r="19" spans="1:7" ht="129.6" x14ac:dyDescent="0.3">
      <c r="A19" s="16">
        <v>12</v>
      </c>
      <c r="B19" s="17" t="s">
        <v>232</v>
      </c>
      <c r="C19" s="17" t="s">
        <v>233</v>
      </c>
      <c r="D19" s="18" t="s">
        <v>234</v>
      </c>
      <c r="E19" s="17" t="s">
        <v>235</v>
      </c>
      <c r="G19" s="17" t="s">
        <v>231</v>
      </c>
    </row>
    <row r="20" spans="1:7" ht="129.6" x14ac:dyDescent="0.3">
      <c r="A20" s="16">
        <v>13</v>
      </c>
      <c r="B20" s="17" t="s">
        <v>236</v>
      </c>
      <c r="C20" s="17" t="s">
        <v>236</v>
      </c>
      <c r="D20" s="18" t="s">
        <v>237</v>
      </c>
      <c r="E20" s="17" t="s">
        <v>238</v>
      </c>
      <c r="G20" s="17" t="s">
        <v>231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E7505-E814-48B3-911B-B5E79B01E998}">
  <dimension ref="D1:BI58"/>
  <sheetViews>
    <sheetView topLeftCell="AX1" workbookViewId="0">
      <selection activeCell="BB11" sqref="BB11"/>
    </sheetView>
  </sheetViews>
  <sheetFormatPr defaultRowHeight="14.4" x14ac:dyDescent="0.3"/>
  <cols>
    <col min="5" max="5" width="15.77734375" customWidth="1"/>
    <col min="8" max="8" width="28.109375" customWidth="1"/>
    <col min="11" max="11" width="37.6640625" customWidth="1"/>
    <col min="12" max="12" width="61.88671875" bestFit="1" customWidth="1"/>
    <col min="20" max="20" width="61.88671875" bestFit="1" customWidth="1"/>
    <col min="22" max="22" width="61.88671875" bestFit="1" customWidth="1"/>
    <col min="23" max="23" width="9.5546875" customWidth="1"/>
    <col min="24" max="24" width="27.6640625" customWidth="1"/>
    <col min="25" max="25" width="32.5546875" customWidth="1"/>
    <col min="26" max="26" width="12.5546875" customWidth="1"/>
    <col min="29" max="29" width="47" customWidth="1"/>
    <col min="31" max="31" width="19" customWidth="1"/>
    <col min="32" max="32" width="8.109375" customWidth="1"/>
    <col min="33" max="33" width="50.21875" customWidth="1"/>
    <col min="34" max="34" width="8.109375" customWidth="1"/>
    <col min="35" max="35" width="46" customWidth="1"/>
    <col min="53" max="53" width="34.6640625" bestFit="1" customWidth="1"/>
    <col min="54" max="54" width="45.77734375" customWidth="1"/>
    <col min="59" max="59" width="41.88671875" customWidth="1"/>
    <col min="61" max="61" width="33.77734375" customWidth="1"/>
  </cols>
  <sheetData>
    <row r="1" spans="4:61" x14ac:dyDescent="0.3">
      <c r="D1" t="s">
        <v>152</v>
      </c>
      <c r="E1" t="s">
        <v>153</v>
      </c>
      <c r="G1" t="s">
        <v>150</v>
      </c>
      <c r="H1" t="s">
        <v>163</v>
      </c>
      <c r="K1" t="s">
        <v>26</v>
      </c>
      <c r="L1" t="s">
        <v>300</v>
      </c>
      <c r="M1" t="s">
        <v>301</v>
      </c>
      <c r="N1" t="s">
        <v>302</v>
      </c>
      <c r="O1" t="s">
        <v>303</v>
      </c>
      <c r="P1" t="s">
        <v>304</v>
      </c>
      <c r="Q1" t="s">
        <v>305</v>
      </c>
      <c r="V1" t="s">
        <v>360</v>
      </c>
      <c r="W1" t="s">
        <v>304</v>
      </c>
      <c r="X1" t="s">
        <v>198</v>
      </c>
      <c r="Y1" t="s">
        <v>361</v>
      </c>
      <c r="Z1" t="s">
        <v>362</v>
      </c>
      <c r="AC1" t="s">
        <v>508</v>
      </c>
      <c r="AD1" t="s">
        <v>509</v>
      </c>
      <c r="AE1" t="s">
        <v>424</v>
      </c>
      <c r="AF1" t="s">
        <v>510</v>
      </c>
      <c r="AG1" t="s">
        <v>428</v>
      </c>
      <c r="AH1" t="s">
        <v>511</v>
      </c>
      <c r="AI1" t="s">
        <v>426</v>
      </c>
      <c r="AN1" t="s">
        <v>422</v>
      </c>
      <c r="AO1" s="2" t="s">
        <v>423</v>
      </c>
      <c r="AP1" t="s">
        <v>424</v>
      </c>
      <c r="AQ1" t="s">
        <v>425</v>
      </c>
      <c r="AR1" t="s">
        <v>426</v>
      </c>
      <c r="AS1" t="s">
        <v>427</v>
      </c>
      <c r="AT1" t="s">
        <v>428</v>
      </c>
      <c r="BA1" t="s">
        <v>518</v>
      </c>
      <c r="BB1" t="s">
        <v>519</v>
      </c>
      <c r="BC1" t="s">
        <v>526</v>
      </c>
      <c r="BD1" t="s">
        <v>525</v>
      </c>
      <c r="BH1" t="s">
        <v>524</v>
      </c>
      <c r="BI1" t="s">
        <v>525</v>
      </c>
    </row>
    <row r="2" spans="4:61" x14ac:dyDescent="0.3">
      <c r="D2">
        <v>1</v>
      </c>
      <c r="E2" t="s">
        <v>154</v>
      </c>
      <c r="G2">
        <v>1</v>
      </c>
      <c r="H2" t="s">
        <v>161</v>
      </c>
      <c r="K2" t="str">
        <f>CONCATENATE(PANGKAT[[#This Row],[PANGKAT]]," (",PANGKAT[[#This Row],[GOLONGAN]],"/",PANGKAT[[#This Row],[RUANG]],")")</f>
        <v>Juru Muda (I/A)</v>
      </c>
      <c r="L2" t="s">
        <v>306</v>
      </c>
      <c r="M2" t="s">
        <v>307</v>
      </c>
      <c r="N2" t="s">
        <v>308</v>
      </c>
      <c r="O2" t="s">
        <v>309</v>
      </c>
      <c r="P2">
        <v>1</v>
      </c>
      <c r="Q2" t="str">
        <f>PANGKAT[[#This Row],[No Urut]]&amp;" = "&amp;PANGKAT[[#This Row],[GOLONGAN PNS (BPS)]]</f>
        <v>1 = I/a</v>
      </c>
      <c r="V2" t="s">
        <v>75</v>
      </c>
      <c r="W2">
        <v>1</v>
      </c>
      <c r="X2" t="s">
        <v>363</v>
      </c>
      <c r="Y2" t="s">
        <v>365</v>
      </c>
      <c r="Z2" t="s">
        <v>366</v>
      </c>
      <c r="AC2" s="14" t="s">
        <v>158</v>
      </c>
      <c r="AD2" t="s">
        <v>497</v>
      </c>
      <c r="AE2" t="s">
        <v>498</v>
      </c>
      <c r="AF2" t="s">
        <v>483</v>
      </c>
      <c r="AG2" t="s">
        <v>484</v>
      </c>
      <c r="AH2" t="s">
        <v>493</v>
      </c>
      <c r="AI2" t="s">
        <v>494</v>
      </c>
      <c r="AO2" s="2" t="s">
        <v>429</v>
      </c>
      <c r="AP2" s="2" t="s">
        <v>430</v>
      </c>
      <c r="AQ2" s="2" t="s">
        <v>431</v>
      </c>
      <c r="AR2" s="2" t="s">
        <v>432</v>
      </c>
      <c r="AS2" s="2" t="s">
        <v>433</v>
      </c>
      <c r="AT2" s="2" t="s">
        <v>432</v>
      </c>
      <c r="BA2" t="s">
        <v>47</v>
      </c>
      <c r="BB2" t="s">
        <v>49</v>
      </c>
      <c r="BC2">
        <v>1</v>
      </c>
      <c r="BD2" t="str">
        <f>IFERROR(VLOOKUP(UNK[[#This Row],[KODE UNIT KERJA]],UK[],2,0),"PIMPINAN ORGANISASI")</f>
        <v>SEKSRETARIAT</v>
      </c>
      <c r="BH2">
        <v>1</v>
      </c>
      <c r="BI2" t="s">
        <v>520</v>
      </c>
    </row>
    <row r="3" spans="4:61" x14ac:dyDescent="0.3">
      <c r="D3">
        <v>2</v>
      </c>
      <c r="E3" t="s">
        <v>155</v>
      </c>
      <c r="G3">
        <v>2</v>
      </c>
      <c r="H3" t="s">
        <v>162</v>
      </c>
      <c r="K3" t="str">
        <f>CONCATENATE(PANGKAT[[#This Row],[PANGKAT]]," (",PANGKAT[[#This Row],[GOLONGAN]],"/",PANGKAT[[#This Row],[RUANG]],")")</f>
        <v>Juru Muda Tingkat I (I/B)</v>
      </c>
      <c r="L3" t="s">
        <v>310</v>
      </c>
      <c r="M3" t="s">
        <v>307</v>
      </c>
      <c r="N3" t="s">
        <v>311</v>
      </c>
      <c r="O3" t="s">
        <v>312</v>
      </c>
      <c r="P3">
        <v>2</v>
      </c>
      <c r="Q3" t="str">
        <f>PANGKAT[[#This Row],[No Urut]]&amp;" = "&amp;PANGKAT[[#This Row],[GOLONGAN PNS (BPS)]]</f>
        <v>2 = I/b</v>
      </c>
      <c r="V3" t="s">
        <v>78</v>
      </c>
      <c r="W3">
        <v>2</v>
      </c>
      <c r="X3" t="s">
        <v>363</v>
      </c>
      <c r="Y3" t="s">
        <v>367</v>
      </c>
      <c r="Z3" t="s">
        <v>368</v>
      </c>
      <c r="AC3" s="14" t="s">
        <v>159</v>
      </c>
      <c r="AD3" t="s">
        <v>497</v>
      </c>
      <c r="AE3" t="s">
        <v>498</v>
      </c>
      <c r="AF3" t="s">
        <v>483</v>
      </c>
      <c r="AG3" t="s">
        <v>484</v>
      </c>
      <c r="AH3" t="s">
        <v>493</v>
      </c>
      <c r="AI3" t="s">
        <v>494</v>
      </c>
      <c r="AO3" s="2" t="s">
        <v>429</v>
      </c>
      <c r="AP3" s="2" t="s">
        <v>430</v>
      </c>
      <c r="AQ3" s="2" t="s">
        <v>434</v>
      </c>
      <c r="AR3" s="2" t="s">
        <v>435</v>
      </c>
      <c r="AS3" s="2" t="s">
        <v>436</v>
      </c>
      <c r="AT3" s="2" t="s">
        <v>437</v>
      </c>
      <c r="BA3" t="s">
        <v>52</v>
      </c>
      <c r="BB3" t="s">
        <v>89</v>
      </c>
      <c r="BC3">
        <v>4</v>
      </c>
      <c r="BD3" t="str">
        <f>IFERROR(VLOOKUP(UNK[[#This Row],[KODE UNIT KERJA]],UK[],2,0),"PIMPINAN ORGANISASI")</f>
        <v>BIDANG PENGELOLAAN APLIKASI INFORMATIKA</v>
      </c>
      <c r="BH3">
        <v>2</v>
      </c>
      <c r="BI3" t="s">
        <v>521</v>
      </c>
    </row>
    <row r="4" spans="4:61" x14ac:dyDescent="0.3">
      <c r="K4" t="str">
        <f>CONCATENATE(PANGKAT[[#This Row],[PANGKAT]]," (",PANGKAT[[#This Row],[GOLONGAN]],"/",PANGKAT[[#This Row],[RUANG]],")")</f>
        <v>Juru (I/C)</v>
      </c>
      <c r="L4" t="s">
        <v>313</v>
      </c>
      <c r="M4" t="s">
        <v>307</v>
      </c>
      <c r="N4" t="s">
        <v>314</v>
      </c>
      <c r="O4" t="s">
        <v>315</v>
      </c>
      <c r="P4">
        <v>3</v>
      </c>
      <c r="Q4" t="str">
        <f>PANGKAT[[#This Row],[No Urut]]&amp;" = "&amp;PANGKAT[[#This Row],[GOLONGAN PNS (BPS)]]</f>
        <v>3 = I/c</v>
      </c>
      <c r="V4" t="s">
        <v>84</v>
      </c>
      <c r="W4">
        <v>3</v>
      </c>
      <c r="X4" t="s">
        <v>363</v>
      </c>
      <c r="Y4" t="s">
        <v>367</v>
      </c>
      <c r="Z4" t="s">
        <v>368</v>
      </c>
      <c r="AC4" s="14" t="s">
        <v>160</v>
      </c>
      <c r="AD4" t="s">
        <v>470</v>
      </c>
      <c r="AE4" t="s">
        <v>471</v>
      </c>
      <c r="AF4" t="s">
        <v>142</v>
      </c>
      <c r="AG4" t="s">
        <v>468</v>
      </c>
      <c r="AH4" t="s">
        <v>469</v>
      </c>
      <c r="AI4" t="s">
        <v>468</v>
      </c>
      <c r="AO4" s="2" t="s">
        <v>429</v>
      </c>
      <c r="AP4" s="2" t="s">
        <v>430</v>
      </c>
      <c r="AQ4" s="2" t="s">
        <v>434</v>
      </c>
      <c r="AR4" s="2" t="s">
        <v>435</v>
      </c>
      <c r="AS4" s="2" t="s">
        <v>438</v>
      </c>
      <c r="AT4" s="2" t="s">
        <v>439</v>
      </c>
      <c r="BA4" t="s">
        <v>61</v>
      </c>
      <c r="BB4" t="s">
        <v>91</v>
      </c>
      <c r="BC4">
        <v>3</v>
      </c>
      <c r="BD4" t="str">
        <f>IFERROR(VLOOKUP(UNK[[#This Row],[KODE UNIT KERJA]],UK[],2,0),"PIMPINAN ORGANISASI")</f>
        <v>BIDANG PENGELOLAAN INFORMASI DAN KOMUNIKASI PUBLIK</v>
      </c>
      <c r="BH4">
        <v>3</v>
      </c>
      <c r="BI4" t="s">
        <v>522</v>
      </c>
    </row>
    <row r="5" spans="4:61" x14ac:dyDescent="0.3">
      <c r="K5" t="str">
        <f>CONCATENATE(PANGKAT[[#This Row],[PANGKAT]]," (",PANGKAT[[#This Row],[GOLONGAN]],"/",PANGKAT[[#This Row],[RUANG]],")")</f>
        <v>Juru Tingkat I (I/D)</v>
      </c>
      <c r="L5" t="s">
        <v>316</v>
      </c>
      <c r="M5" t="s">
        <v>307</v>
      </c>
      <c r="N5" t="s">
        <v>317</v>
      </c>
      <c r="O5" t="s">
        <v>318</v>
      </c>
      <c r="P5">
        <v>4</v>
      </c>
      <c r="Q5" t="str">
        <f>PANGKAT[[#This Row],[No Urut]]&amp;" = "&amp;PANGKAT[[#This Row],[GOLONGAN PNS (BPS)]]</f>
        <v>4 = I/d</v>
      </c>
      <c r="V5" t="s">
        <v>80</v>
      </c>
      <c r="W5">
        <v>4</v>
      </c>
      <c r="X5" t="s">
        <v>363</v>
      </c>
      <c r="Y5" t="s">
        <v>367</v>
      </c>
      <c r="Z5" t="s">
        <v>368</v>
      </c>
      <c r="AC5" s="14" t="s">
        <v>390</v>
      </c>
      <c r="AD5" s="53" t="s">
        <v>504</v>
      </c>
      <c r="AE5" s="54" t="s">
        <v>505</v>
      </c>
      <c r="AF5" t="s">
        <v>483</v>
      </c>
      <c r="AG5" t="s">
        <v>484</v>
      </c>
      <c r="AH5" t="s">
        <v>502</v>
      </c>
      <c r="AI5" t="s">
        <v>503</v>
      </c>
      <c r="AO5" s="2" t="s">
        <v>429</v>
      </c>
      <c r="AP5" s="2" t="s">
        <v>430</v>
      </c>
      <c r="AQ5" s="2" t="s">
        <v>440</v>
      </c>
      <c r="AR5" s="2" t="s">
        <v>441</v>
      </c>
      <c r="AS5" s="2" t="s">
        <v>442</v>
      </c>
      <c r="AT5" s="2" t="s">
        <v>441</v>
      </c>
      <c r="BA5" t="s">
        <v>136</v>
      </c>
      <c r="BB5" t="s">
        <v>68</v>
      </c>
      <c r="BC5">
        <v>4</v>
      </c>
      <c r="BD5" t="str">
        <f>IFERROR(VLOOKUP(UNK[[#This Row],[KODE UNIT KERJA]],UK[],2,0),"PIMPINAN ORGANISASI")</f>
        <v>BIDANG PENGELOLAAN APLIKASI INFORMATIKA</v>
      </c>
      <c r="BH5">
        <v>4</v>
      </c>
      <c r="BI5" t="s">
        <v>523</v>
      </c>
    </row>
    <row r="6" spans="4:61" x14ac:dyDescent="0.3">
      <c r="K6" t="str">
        <f>CONCATENATE(PANGKAT[[#This Row],[PANGKAT]]," (",PANGKAT[[#This Row],[GOLONGAN]],"/",PANGKAT[[#This Row],[RUANG]],")")</f>
        <v>Pengatur Muda (II/A)</v>
      </c>
      <c r="L6" t="s">
        <v>319</v>
      </c>
      <c r="M6" t="s">
        <v>320</v>
      </c>
      <c r="N6" t="s">
        <v>308</v>
      </c>
      <c r="O6" t="s">
        <v>321</v>
      </c>
      <c r="P6">
        <v>5</v>
      </c>
      <c r="Q6" t="str">
        <f>PANGKAT[[#This Row],[No Urut]]&amp;" = "&amp;PANGKAT[[#This Row],[GOLONGAN PNS (BPS)]]</f>
        <v>5 = II/a</v>
      </c>
      <c r="V6" t="s">
        <v>86</v>
      </c>
      <c r="W6">
        <v>5</v>
      </c>
      <c r="X6" t="s">
        <v>363</v>
      </c>
      <c r="Y6" t="s">
        <v>369</v>
      </c>
      <c r="Z6" t="s">
        <v>370</v>
      </c>
      <c r="AC6" s="14" t="s">
        <v>392</v>
      </c>
      <c r="AD6" s="53" t="s">
        <v>504</v>
      </c>
      <c r="AE6" s="54" t="s">
        <v>505</v>
      </c>
      <c r="AF6" t="s">
        <v>483</v>
      </c>
      <c r="AG6" t="s">
        <v>484</v>
      </c>
      <c r="AH6" t="s">
        <v>502</v>
      </c>
      <c r="AI6" t="s">
        <v>503</v>
      </c>
      <c r="AO6" s="2" t="s">
        <v>443</v>
      </c>
      <c r="AP6" s="2" t="s">
        <v>444</v>
      </c>
      <c r="AQ6" s="2" t="s">
        <v>445</v>
      </c>
      <c r="AR6" s="2" t="s">
        <v>446</v>
      </c>
      <c r="AS6" s="2" t="s">
        <v>447</v>
      </c>
      <c r="AT6" s="2" t="s">
        <v>448</v>
      </c>
      <c r="BA6" t="s">
        <v>58</v>
      </c>
      <c r="BB6" t="s">
        <v>89</v>
      </c>
      <c r="BC6">
        <v>4</v>
      </c>
      <c r="BD6" t="str">
        <f>IFERROR(VLOOKUP(UNK[[#This Row],[KODE UNIT KERJA]],UK[],2,0),"PIMPINAN ORGANISASI")</f>
        <v>BIDANG PENGELOLAAN APLIKASI INFORMATIKA</v>
      </c>
    </row>
    <row r="7" spans="4:61" x14ac:dyDescent="0.3">
      <c r="K7" t="str">
        <f>CONCATENATE(PANGKAT[[#This Row],[PANGKAT]]," (",PANGKAT[[#This Row],[GOLONGAN]],"/",PANGKAT[[#This Row],[RUANG]],")")</f>
        <v>Pengatur Muda Tingkat I (II/B)</v>
      </c>
      <c r="L7" t="s">
        <v>322</v>
      </c>
      <c r="M7" t="s">
        <v>320</v>
      </c>
      <c r="N7" t="s">
        <v>311</v>
      </c>
      <c r="O7" t="s">
        <v>323</v>
      </c>
      <c r="P7">
        <v>6</v>
      </c>
      <c r="Q7" t="str">
        <f>PANGKAT[[#This Row],[No Urut]]&amp;" = "&amp;PANGKAT[[#This Row],[GOLONGAN PNS (BPS)]]</f>
        <v>6 = II/b</v>
      </c>
      <c r="V7" t="s">
        <v>87</v>
      </c>
      <c r="W7">
        <v>6</v>
      </c>
      <c r="X7" t="s">
        <v>363</v>
      </c>
      <c r="Y7" t="s">
        <v>369</v>
      </c>
      <c r="Z7" t="s">
        <v>370</v>
      </c>
      <c r="AC7" s="14" t="s">
        <v>394</v>
      </c>
      <c r="AD7" s="53" t="s">
        <v>504</v>
      </c>
      <c r="AE7" s="54" t="s">
        <v>505</v>
      </c>
      <c r="AF7" t="s">
        <v>483</v>
      </c>
      <c r="AG7" t="s">
        <v>484</v>
      </c>
      <c r="AH7" t="s">
        <v>502</v>
      </c>
      <c r="AI7" t="s">
        <v>503</v>
      </c>
      <c r="AO7" s="2" t="s">
        <v>443</v>
      </c>
      <c r="AP7" s="2" t="s">
        <v>444</v>
      </c>
      <c r="AQ7" s="2" t="s">
        <v>445</v>
      </c>
      <c r="AR7" s="2" t="s">
        <v>446</v>
      </c>
      <c r="AS7" s="2" t="s">
        <v>449</v>
      </c>
      <c r="AT7" s="2" t="s">
        <v>450</v>
      </c>
      <c r="BA7" t="s">
        <v>138</v>
      </c>
      <c r="BB7" t="s">
        <v>89</v>
      </c>
      <c r="BC7">
        <v>4</v>
      </c>
      <c r="BD7" t="str">
        <f>IFERROR(VLOOKUP(UNK[[#This Row],[KODE UNIT KERJA]],UK[],2,0),"PIMPINAN ORGANISASI")</f>
        <v>BIDANG PENGELOLAAN APLIKASI INFORMATIKA</v>
      </c>
    </row>
    <row r="8" spans="4:61" x14ac:dyDescent="0.3">
      <c r="K8" t="str">
        <f>CONCATENATE(PANGKAT[[#This Row],[PANGKAT]]," (",PANGKAT[[#This Row],[GOLONGAN]],"/",PANGKAT[[#This Row],[RUANG]],")")</f>
        <v>Pengatur (II/C)</v>
      </c>
      <c r="L8" t="s">
        <v>324</v>
      </c>
      <c r="M8" t="s">
        <v>320</v>
      </c>
      <c r="N8" t="s">
        <v>314</v>
      </c>
      <c r="O8" t="s">
        <v>325</v>
      </c>
      <c r="P8">
        <v>7</v>
      </c>
      <c r="Q8" t="str">
        <f>PANGKAT[[#This Row],[No Urut]]&amp;" = "&amp;PANGKAT[[#This Row],[GOLONGAN PNS (BPS)]]</f>
        <v>7 = II/c</v>
      </c>
      <c r="V8" t="s">
        <v>81</v>
      </c>
      <c r="W8">
        <v>7</v>
      </c>
      <c r="X8" t="s">
        <v>364</v>
      </c>
      <c r="Y8" t="s">
        <v>371</v>
      </c>
      <c r="Z8" t="s">
        <v>372</v>
      </c>
      <c r="AC8" s="14" t="s">
        <v>397</v>
      </c>
      <c r="AD8" t="s">
        <v>497</v>
      </c>
      <c r="AE8" t="s">
        <v>498</v>
      </c>
      <c r="AF8" t="s">
        <v>483</v>
      </c>
      <c r="AG8" t="s">
        <v>484</v>
      </c>
      <c r="AH8" t="s">
        <v>493</v>
      </c>
      <c r="AI8" t="s">
        <v>494</v>
      </c>
      <c r="AO8" s="2" t="s">
        <v>443</v>
      </c>
      <c r="AP8" s="2" t="s">
        <v>444</v>
      </c>
      <c r="AQ8" s="2" t="s">
        <v>445</v>
      </c>
      <c r="AR8" s="2" t="s">
        <v>446</v>
      </c>
      <c r="AS8" s="2" t="s">
        <v>451</v>
      </c>
      <c r="AT8" s="2" t="s">
        <v>452</v>
      </c>
      <c r="BA8" t="s">
        <v>24</v>
      </c>
      <c r="BB8" t="s">
        <v>80</v>
      </c>
      <c r="BC8">
        <v>2</v>
      </c>
      <c r="BD8" t="str">
        <f>IFERROR(VLOOKUP(UNK[[#This Row],[KODE UNIT KERJA]],UK[],2,0),"PIMPINAN ORGANISASI")</f>
        <v>BIDANG STATISTIK DAN PERSANDIAN</v>
      </c>
    </row>
    <row r="9" spans="4:61" x14ac:dyDescent="0.3">
      <c r="K9" t="str">
        <f>CONCATENATE(PANGKAT[[#This Row],[PANGKAT]]," (",PANGKAT[[#This Row],[GOLONGAN]],"/",PANGKAT[[#This Row],[RUANG]],")")</f>
        <v>Pengatur Tingkat I (II/D)</v>
      </c>
      <c r="L9" t="s">
        <v>326</v>
      </c>
      <c r="M9" t="s">
        <v>320</v>
      </c>
      <c r="N9" t="s">
        <v>317</v>
      </c>
      <c r="O9" t="s">
        <v>327</v>
      </c>
      <c r="P9">
        <v>8</v>
      </c>
      <c r="Q9" t="str">
        <f>PANGKAT[[#This Row],[No Urut]]&amp;" = "&amp;PANGKAT[[#This Row],[GOLONGAN PNS (BPS)]]</f>
        <v>8 = II/d</v>
      </c>
      <c r="V9" t="s">
        <v>28</v>
      </c>
      <c r="W9">
        <v>8</v>
      </c>
      <c r="X9" t="s">
        <v>364</v>
      </c>
      <c r="Y9" t="s">
        <v>371</v>
      </c>
      <c r="Z9" t="s">
        <v>372</v>
      </c>
      <c r="AC9" s="14" t="s">
        <v>399</v>
      </c>
      <c r="AD9" t="s">
        <v>497</v>
      </c>
      <c r="AE9" t="s">
        <v>498</v>
      </c>
      <c r="AF9" t="s">
        <v>483</v>
      </c>
      <c r="AG9" t="s">
        <v>484</v>
      </c>
      <c r="AH9" t="s">
        <v>493</v>
      </c>
      <c r="AI9" t="s">
        <v>494</v>
      </c>
      <c r="AO9" s="2" t="s">
        <v>443</v>
      </c>
      <c r="AP9" s="2" t="s">
        <v>444</v>
      </c>
      <c r="AQ9" s="2" t="s">
        <v>445</v>
      </c>
      <c r="AR9" s="2" t="s">
        <v>446</v>
      </c>
      <c r="AS9" s="2" t="s">
        <v>453</v>
      </c>
      <c r="AT9" s="2" t="s">
        <v>454</v>
      </c>
      <c r="BA9" t="s">
        <v>72</v>
      </c>
      <c r="BB9" t="s">
        <v>28</v>
      </c>
      <c r="BC9">
        <v>4</v>
      </c>
      <c r="BD9" t="str">
        <f>IFERROR(VLOOKUP(UNK[[#This Row],[KODE UNIT KERJA]],UK[],2,0),"PIMPINAN ORGANISASI")</f>
        <v>BIDANG PENGELOLAAN APLIKASI INFORMATIKA</v>
      </c>
    </row>
    <row r="10" spans="4:61" x14ac:dyDescent="0.3">
      <c r="K10" t="str">
        <f>CONCATENATE(PANGKAT[[#This Row],[PANGKAT]]," (",PANGKAT[[#This Row],[GOLONGAN]],"/",PANGKAT[[#This Row],[RUANG]],")")</f>
        <v>Penata Muda (III/A)</v>
      </c>
      <c r="L10" t="s">
        <v>328</v>
      </c>
      <c r="M10" t="s">
        <v>329</v>
      </c>
      <c r="N10" t="s">
        <v>308</v>
      </c>
      <c r="O10" t="s">
        <v>330</v>
      </c>
      <c r="P10">
        <v>9</v>
      </c>
      <c r="Q10" t="str">
        <f>PANGKAT[[#This Row],[No Urut]]&amp;" = "&amp;PANGKAT[[#This Row],[GOLONGAN PNS (BPS)]]</f>
        <v>9 = III/a</v>
      </c>
      <c r="V10" t="s">
        <v>82</v>
      </c>
      <c r="W10">
        <v>9</v>
      </c>
      <c r="X10" t="s">
        <v>364</v>
      </c>
      <c r="Y10" t="s">
        <v>371</v>
      </c>
      <c r="Z10" t="s">
        <v>372</v>
      </c>
      <c r="AC10" s="14" t="s">
        <v>402</v>
      </c>
      <c r="AD10" s="53" t="s">
        <v>504</v>
      </c>
      <c r="AE10" s="54" t="s">
        <v>505</v>
      </c>
      <c r="AF10" t="s">
        <v>483</v>
      </c>
      <c r="AG10" t="s">
        <v>484</v>
      </c>
      <c r="AH10" t="s">
        <v>502</v>
      </c>
      <c r="AI10" t="s">
        <v>503</v>
      </c>
      <c r="AO10" s="2" t="s">
        <v>443</v>
      </c>
      <c r="AP10" s="2" t="s">
        <v>444</v>
      </c>
      <c r="AQ10" s="2" t="s">
        <v>445</v>
      </c>
      <c r="AR10" s="2" t="s">
        <v>446</v>
      </c>
      <c r="AS10" s="2" t="s">
        <v>455</v>
      </c>
      <c r="AT10" s="2" t="s">
        <v>456</v>
      </c>
      <c r="BA10" t="s">
        <v>39</v>
      </c>
      <c r="BB10" t="s">
        <v>49</v>
      </c>
      <c r="BC10">
        <v>4</v>
      </c>
      <c r="BD10" t="str">
        <f>IFERROR(VLOOKUP(UNK[[#This Row],[KODE UNIT KERJA]],UK[],2,0),"PIMPINAN ORGANISASI")</f>
        <v>BIDANG PENGELOLAAN APLIKASI INFORMATIKA</v>
      </c>
    </row>
    <row r="11" spans="4:61" x14ac:dyDescent="0.3">
      <c r="K11" t="str">
        <f>CONCATENATE(PANGKAT[[#This Row],[PANGKAT]]," (",PANGKAT[[#This Row],[GOLONGAN]],"/",PANGKAT[[#This Row],[RUANG]],")")</f>
        <v>Penata Muda Tingkat I (III/B)</v>
      </c>
      <c r="L11" t="s">
        <v>331</v>
      </c>
      <c r="M11" t="s">
        <v>329</v>
      </c>
      <c r="N11" t="s">
        <v>311</v>
      </c>
      <c r="O11" t="s">
        <v>332</v>
      </c>
      <c r="P11">
        <v>10</v>
      </c>
      <c r="Q11" t="str">
        <f>PANGKAT[[#This Row],[No Urut]]&amp;" = "&amp;PANGKAT[[#This Row],[GOLONGAN PNS (BPS)]]</f>
        <v>10 = III/b</v>
      </c>
      <c r="V11" t="s">
        <v>85</v>
      </c>
      <c r="W11">
        <v>10</v>
      </c>
      <c r="X11" t="s">
        <v>364</v>
      </c>
      <c r="Y11" t="s">
        <v>371</v>
      </c>
      <c r="Z11" t="s">
        <v>372</v>
      </c>
      <c r="AC11" s="14" t="s">
        <v>404</v>
      </c>
      <c r="AD11" t="s">
        <v>497</v>
      </c>
      <c r="AE11" t="s">
        <v>498</v>
      </c>
      <c r="AF11" t="s">
        <v>483</v>
      </c>
      <c r="AG11" t="s">
        <v>484</v>
      </c>
      <c r="AH11" t="s">
        <v>493</v>
      </c>
      <c r="AI11" t="s">
        <v>494</v>
      </c>
      <c r="AO11" s="2" t="s">
        <v>443</v>
      </c>
      <c r="AP11" s="2" t="s">
        <v>444</v>
      </c>
      <c r="AQ11" s="2" t="s">
        <v>457</v>
      </c>
      <c r="AR11" s="2" t="s">
        <v>458</v>
      </c>
      <c r="AS11" s="2" t="s">
        <v>459</v>
      </c>
      <c r="AT11" s="2" t="s">
        <v>460</v>
      </c>
      <c r="BA11" t="s">
        <v>10</v>
      </c>
      <c r="BB11" t="s">
        <v>82</v>
      </c>
      <c r="BC11">
        <v>2</v>
      </c>
      <c r="BD11" t="str">
        <f>IFERROR(VLOOKUP(UNK[[#This Row],[KODE UNIT KERJA]],UK[],2,0),"PIMPINAN ORGANISASI")</f>
        <v>BIDANG STATISTIK DAN PERSANDIAN</v>
      </c>
    </row>
    <row r="12" spans="4:61" x14ac:dyDescent="0.3">
      <c r="K12" t="str">
        <f>CONCATENATE(PANGKAT[[#This Row],[PANGKAT]]," (",PANGKAT[[#This Row],[GOLONGAN]],"/",PANGKAT[[#This Row],[RUANG]],")")</f>
        <v>Penata (III/C)</v>
      </c>
      <c r="L12" t="s">
        <v>333</v>
      </c>
      <c r="M12" t="s">
        <v>329</v>
      </c>
      <c r="N12" t="s">
        <v>314</v>
      </c>
      <c r="O12" t="s">
        <v>334</v>
      </c>
      <c r="P12">
        <v>11</v>
      </c>
      <c r="Q12" t="str">
        <f>PANGKAT[[#This Row],[No Urut]]&amp;" = "&amp;PANGKAT[[#This Row],[GOLONGAN PNS (BPS)]]</f>
        <v>11 = III/c</v>
      </c>
      <c r="V12" t="s">
        <v>91</v>
      </c>
      <c r="W12">
        <v>11</v>
      </c>
      <c r="X12" t="s">
        <v>364</v>
      </c>
      <c r="Y12" t="s">
        <v>371</v>
      </c>
      <c r="Z12" t="s">
        <v>372</v>
      </c>
      <c r="AC12" s="14" t="s">
        <v>406</v>
      </c>
      <c r="AD12" t="s">
        <v>491</v>
      </c>
      <c r="AE12" t="s">
        <v>492</v>
      </c>
      <c r="AF12" t="s">
        <v>483</v>
      </c>
      <c r="AG12" t="s">
        <v>484</v>
      </c>
      <c r="AH12" t="s">
        <v>485</v>
      </c>
      <c r="AI12" t="s">
        <v>486</v>
      </c>
      <c r="AO12" s="2" t="s">
        <v>443</v>
      </c>
      <c r="AP12" s="2" t="s">
        <v>444</v>
      </c>
      <c r="AQ12" s="2" t="s">
        <v>457</v>
      </c>
      <c r="AR12" s="2" t="s">
        <v>458</v>
      </c>
      <c r="AS12" s="2" t="s">
        <v>461</v>
      </c>
      <c r="AT12" s="2" t="s">
        <v>462</v>
      </c>
      <c r="BA12" t="s">
        <v>35</v>
      </c>
      <c r="BB12" t="s">
        <v>81</v>
      </c>
      <c r="BC12">
        <v>3</v>
      </c>
      <c r="BD12" t="str">
        <f>IFERROR(VLOOKUP(UNK[[#This Row],[KODE UNIT KERJA]],UK[],2,0),"PIMPINAN ORGANISASI")</f>
        <v>BIDANG PENGELOLAAN INFORMASI DAN KOMUNIKASI PUBLIK</v>
      </c>
    </row>
    <row r="13" spans="4:61" x14ac:dyDescent="0.3">
      <c r="K13" t="str">
        <f>CONCATENATE(PANGKAT[[#This Row],[PANGKAT]]," (",PANGKAT[[#This Row],[GOLONGAN]],"/",PANGKAT[[#This Row],[RUANG]],")")</f>
        <v>Penata Tingkat I (III/D)</v>
      </c>
      <c r="L13" t="s">
        <v>335</v>
      </c>
      <c r="M13" t="s">
        <v>329</v>
      </c>
      <c r="N13" t="s">
        <v>317</v>
      </c>
      <c r="O13" t="s">
        <v>336</v>
      </c>
      <c r="P13">
        <v>12</v>
      </c>
      <c r="Q13" t="str">
        <f>PANGKAT[[#This Row],[No Urut]]&amp;" = "&amp;PANGKAT[[#This Row],[GOLONGAN PNS (BPS)]]</f>
        <v>12 = III/d</v>
      </c>
      <c r="V13" t="s">
        <v>89</v>
      </c>
      <c r="W13">
        <v>12</v>
      </c>
      <c r="X13" t="s">
        <v>364</v>
      </c>
      <c r="Y13" t="s">
        <v>371</v>
      </c>
      <c r="Z13" t="s">
        <v>372</v>
      </c>
      <c r="AC13" s="14" t="s">
        <v>410</v>
      </c>
      <c r="AD13" s="53" t="s">
        <v>504</v>
      </c>
      <c r="AE13" s="54" t="s">
        <v>505</v>
      </c>
      <c r="AF13" t="s">
        <v>483</v>
      </c>
      <c r="AG13" t="s">
        <v>484</v>
      </c>
      <c r="AH13" t="s">
        <v>502</v>
      </c>
      <c r="AI13" t="s">
        <v>503</v>
      </c>
      <c r="AO13" s="2" t="s">
        <v>443</v>
      </c>
      <c r="AP13" s="2" t="s">
        <v>444</v>
      </c>
      <c r="AQ13" s="2" t="s">
        <v>457</v>
      </c>
      <c r="AR13" s="2" t="s">
        <v>458</v>
      </c>
      <c r="AS13" s="2" t="s">
        <v>463</v>
      </c>
      <c r="AT13" s="2" t="s">
        <v>464</v>
      </c>
      <c r="BA13" t="s">
        <v>25</v>
      </c>
      <c r="BB13" t="s">
        <v>49</v>
      </c>
      <c r="BC13">
        <v>3</v>
      </c>
      <c r="BD13" t="str">
        <f>IFERROR(VLOOKUP(UNK[[#This Row],[KODE UNIT KERJA]],UK[],2,0),"PIMPINAN ORGANISASI")</f>
        <v>BIDANG PENGELOLAAN INFORMASI DAN KOMUNIKASI PUBLIK</v>
      </c>
    </row>
    <row r="14" spans="4:61" x14ac:dyDescent="0.3">
      <c r="K14" t="str">
        <f>CONCATENATE(PANGKAT[[#This Row],[PANGKAT]]," (",PANGKAT[[#This Row],[GOLONGAN]],"/",PANGKAT[[#This Row],[RUANG]],")")</f>
        <v>Pembina (IV/A)</v>
      </c>
      <c r="L14" t="s">
        <v>337</v>
      </c>
      <c r="M14" t="s">
        <v>338</v>
      </c>
      <c r="N14" t="s">
        <v>308</v>
      </c>
      <c r="O14" t="s">
        <v>339</v>
      </c>
      <c r="P14">
        <v>13</v>
      </c>
      <c r="Q14" t="str">
        <f>PANGKAT[[#This Row],[No Urut]]&amp;" = "&amp;PANGKAT[[#This Row],[GOLONGAN PNS (BPS)]]</f>
        <v>13 = IV/a</v>
      </c>
      <c r="V14" t="s">
        <v>92</v>
      </c>
      <c r="W14">
        <v>13</v>
      </c>
      <c r="X14" t="s">
        <v>364</v>
      </c>
      <c r="Y14" t="s">
        <v>371</v>
      </c>
      <c r="Z14" t="s">
        <v>372</v>
      </c>
      <c r="AC14" s="14" t="s">
        <v>413</v>
      </c>
      <c r="AD14" t="s">
        <v>497</v>
      </c>
      <c r="AE14" t="s">
        <v>498</v>
      </c>
      <c r="AF14" t="s">
        <v>483</v>
      </c>
      <c r="AG14" t="s">
        <v>484</v>
      </c>
      <c r="AH14" t="s">
        <v>493</v>
      </c>
      <c r="AI14" t="s">
        <v>494</v>
      </c>
      <c r="AO14" s="2" t="s">
        <v>443</v>
      </c>
      <c r="AP14" s="2" t="s">
        <v>444</v>
      </c>
      <c r="AQ14" s="2" t="s">
        <v>457</v>
      </c>
      <c r="AR14" s="2" t="s">
        <v>458</v>
      </c>
      <c r="AS14" s="2" t="s">
        <v>465</v>
      </c>
      <c r="AT14" s="2" t="s">
        <v>466</v>
      </c>
      <c r="BA14" t="s">
        <v>8</v>
      </c>
      <c r="BB14" t="s">
        <v>49</v>
      </c>
      <c r="BC14">
        <v>2</v>
      </c>
      <c r="BD14" t="str">
        <f>IFERROR(VLOOKUP(UNK[[#This Row],[KODE UNIT KERJA]],UK[],2,0),"PIMPINAN ORGANISASI")</f>
        <v>BIDANG STATISTIK DAN PERSANDIAN</v>
      </c>
    </row>
    <row r="15" spans="4:61" x14ac:dyDescent="0.3">
      <c r="K15" t="str">
        <f>CONCATENATE(PANGKAT[[#This Row],[PANGKAT]]," (",PANGKAT[[#This Row],[GOLONGAN]],"/",PANGKAT[[#This Row],[RUANG]],")")</f>
        <v>Pembina Tingkat I (IV/B)</v>
      </c>
      <c r="L15" t="s">
        <v>340</v>
      </c>
      <c r="M15" t="s">
        <v>338</v>
      </c>
      <c r="N15" t="s">
        <v>311</v>
      </c>
      <c r="O15" t="s">
        <v>341</v>
      </c>
      <c r="P15">
        <v>14</v>
      </c>
      <c r="Q15" t="str">
        <f>PANGKAT[[#This Row],[No Urut]]&amp;" = "&amp;PANGKAT[[#This Row],[GOLONGAN PNS (BPS)]]</f>
        <v>14 = IV/b</v>
      </c>
      <c r="V15" t="s">
        <v>90</v>
      </c>
      <c r="W15">
        <v>14</v>
      </c>
      <c r="X15" t="s">
        <v>364</v>
      </c>
      <c r="Y15" t="s">
        <v>371</v>
      </c>
      <c r="Z15" t="s">
        <v>372</v>
      </c>
      <c r="AC15" s="14" t="s">
        <v>415</v>
      </c>
      <c r="AD15" t="s">
        <v>497</v>
      </c>
      <c r="AE15" t="s">
        <v>498</v>
      </c>
      <c r="AF15" t="s">
        <v>483</v>
      </c>
      <c r="AG15" t="s">
        <v>484</v>
      </c>
      <c r="AH15" t="s">
        <v>493</v>
      </c>
      <c r="AI15" t="s">
        <v>494</v>
      </c>
      <c r="AO15" s="2" t="s">
        <v>443</v>
      </c>
      <c r="AP15" s="2" t="s">
        <v>444</v>
      </c>
      <c r="AQ15" s="2" t="s">
        <v>457</v>
      </c>
      <c r="AR15" s="2" t="s">
        <v>458</v>
      </c>
      <c r="AS15" s="2" t="s">
        <v>467</v>
      </c>
      <c r="AT15" s="2" t="s">
        <v>456</v>
      </c>
      <c r="BA15" t="s">
        <v>37</v>
      </c>
      <c r="BB15" t="s">
        <v>85</v>
      </c>
      <c r="BC15">
        <v>2</v>
      </c>
      <c r="BD15" t="str">
        <f>IFERROR(VLOOKUP(UNK[[#This Row],[KODE UNIT KERJA]],UK[],2,0),"PIMPINAN ORGANISASI")</f>
        <v>BIDANG STATISTIK DAN PERSANDIAN</v>
      </c>
    </row>
    <row r="16" spans="4:61" x14ac:dyDescent="0.3">
      <c r="K16" t="str">
        <f>CONCATENATE(PANGKAT[[#This Row],[PANGKAT]]," (",PANGKAT[[#This Row],[GOLONGAN]],"/",PANGKAT[[#This Row],[RUANG]],")")</f>
        <v>Pembina Utama Muda (IV/C)</v>
      </c>
      <c r="L16" t="s">
        <v>342</v>
      </c>
      <c r="M16" t="s">
        <v>338</v>
      </c>
      <c r="N16" t="s">
        <v>314</v>
      </c>
      <c r="O16" t="s">
        <v>343</v>
      </c>
      <c r="P16">
        <v>15</v>
      </c>
      <c r="Q16" t="str">
        <f>PANGKAT[[#This Row],[No Urut]]&amp;" = "&amp;PANGKAT[[#This Row],[GOLONGAN PNS (BPS)]]</f>
        <v>15 = IV/c</v>
      </c>
      <c r="V16" t="s">
        <v>68</v>
      </c>
      <c r="W16">
        <v>15</v>
      </c>
      <c r="X16" t="s">
        <v>364</v>
      </c>
      <c r="Y16" t="s">
        <v>371</v>
      </c>
      <c r="Z16" t="s">
        <v>372</v>
      </c>
      <c r="AC16" s="14" t="s">
        <v>417</v>
      </c>
      <c r="AD16" t="s">
        <v>497</v>
      </c>
      <c r="AE16" t="s">
        <v>498</v>
      </c>
      <c r="AF16" t="s">
        <v>483</v>
      </c>
      <c r="AG16" t="s">
        <v>484</v>
      </c>
      <c r="AH16" t="s">
        <v>493</v>
      </c>
      <c r="AI16" t="s">
        <v>494</v>
      </c>
      <c r="AO16" s="2" t="s">
        <v>142</v>
      </c>
      <c r="AP16" s="2" t="s">
        <v>468</v>
      </c>
      <c r="AQ16" s="2" t="s">
        <v>469</v>
      </c>
      <c r="AR16" s="2" t="s">
        <v>468</v>
      </c>
      <c r="AS16" s="2" t="s">
        <v>470</v>
      </c>
      <c r="AT16" s="2" t="s">
        <v>471</v>
      </c>
      <c r="BA16" t="s">
        <v>9</v>
      </c>
      <c r="BB16" t="s">
        <v>81</v>
      </c>
      <c r="BC16">
        <v>3</v>
      </c>
      <c r="BD16" t="str">
        <f>IFERROR(VLOOKUP(UNK[[#This Row],[KODE UNIT KERJA]],UK[],2,0),"PIMPINAN ORGANISASI")</f>
        <v>BIDANG PENGELOLAAN INFORMASI DAN KOMUNIKASI PUBLIK</v>
      </c>
    </row>
    <row r="17" spans="11:56" x14ac:dyDescent="0.3">
      <c r="K17" t="str">
        <f>CONCATENATE(PANGKAT[[#This Row],[PANGKAT]]," (",PANGKAT[[#This Row],[GOLONGAN]],"/",PANGKAT[[#This Row],[RUANG]],")")</f>
        <v>Pembina Utama Madya (IV/D)</v>
      </c>
      <c r="L17" t="s">
        <v>344</v>
      </c>
      <c r="M17" t="s">
        <v>338</v>
      </c>
      <c r="N17" t="s">
        <v>317</v>
      </c>
      <c r="O17" t="s">
        <v>345</v>
      </c>
      <c r="P17">
        <v>16</v>
      </c>
      <c r="Q17" t="str">
        <f>PANGKAT[[#This Row],[No Urut]]&amp;" = "&amp;PANGKAT[[#This Row],[GOLONGAN PNS (BPS)]]</f>
        <v>16 = IV/d</v>
      </c>
      <c r="V17" t="s">
        <v>49</v>
      </c>
      <c r="W17">
        <v>16</v>
      </c>
      <c r="X17" t="s">
        <v>364</v>
      </c>
      <c r="Y17" t="s">
        <v>373</v>
      </c>
      <c r="Z17" t="s">
        <v>372</v>
      </c>
      <c r="AC17" s="14" t="s">
        <v>418</v>
      </c>
      <c r="AD17" t="s">
        <v>497</v>
      </c>
      <c r="AE17" t="s">
        <v>498</v>
      </c>
      <c r="AF17" t="s">
        <v>483</v>
      </c>
      <c r="AG17" t="s">
        <v>484</v>
      </c>
      <c r="AH17" t="s">
        <v>493</v>
      </c>
      <c r="AI17" t="s">
        <v>494</v>
      </c>
      <c r="AO17" s="2" t="s">
        <v>142</v>
      </c>
      <c r="AP17" s="2" t="s">
        <v>468</v>
      </c>
      <c r="AQ17" s="2" t="s">
        <v>469</v>
      </c>
      <c r="AR17" s="2" t="s">
        <v>468</v>
      </c>
      <c r="AS17" s="2" t="s">
        <v>472</v>
      </c>
      <c r="AT17" s="2" t="s">
        <v>473</v>
      </c>
      <c r="BA17" t="s">
        <v>41</v>
      </c>
      <c r="BB17" t="s">
        <v>87</v>
      </c>
      <c r="BC17">
        <v>1</v>
      </c>
      <c r="BD17" t="str">
        <f>IFERROR(VLOOKUP(UNK[[#This Row],[KODE UNIT KERJA]],UK[],2,0),"PIMPINAN ORGANISASI")</f>
        <v>SEKSRETARIAT</v>
      </c>
    </row>
    <row r="18" spans="11:56" x14ac:dyDescent="0.3">
      <c r="K18" t="str">
        <f>CONCATENATE(PANGKAT[[#This Row],[PANGKAT]]," (",PANGKAT[[#This Row],[GOLONGAN]],"/",PANGKAT[[#This Row],[RUANG]],")")</f>
        <v>Pembina Utama (IV/E)</v>
      </c>
      <c r="L18" t="s">
        <v>346</v>
      </c>
      <c r="M18" t="s">
        <v>338</v>
      </c>
      <c r="N18" t="s">
        <v>347</v>
      </c>
      <c r="O18" t="s">
        <v>348</v>
      </c>
      <c r="P18">
        <v>17</v>
      </c>
      <c r="Q18" t="str">
        <f>PANGKAT[[#This Row],[No Urut]]&amp;" = "&amp;PANGKAT[[#This Row],[GOLONGAN PNS (BPS)]]</f>
        <v>17 = IV/e</v>
      </c>
      <c r="V18" t="s">
        <v>93</v>
      </c>
      <c r="W18">
        <v>17</v>
      </c>
      <c r="X18" t="s">
        <v>364</v>
      </c>
      <c r="Y18" t="s">
        <v>373</v>
      </c>
      <c r="Z18" t="s">
        <v>372</v>
      </c>
      <c r="AC18" s="14" t="s">
        <v>419</v>
      </c>
      <c r="AD18" t="s">
        <v>491</v>
      </c>
      <c r="AE18" t="s">
        <v>492</v>
      </c>
      <c r="AF18" t="s">
        <v>483</v>
      </c>
      <c r="AG18" t="s">
        <v>484</v>
      </c>
      <c r="AH18" t="s">
        <v>485</v>
      </c>
      <c r="AI18" t="s">
        <v>486</v>
      </c>
      <c r="AO18" s="2" t="s">
        <v>142</v>
      </c>
      <c r="AP18" s="2" t="s">
        <v>468</v>
      </c>
      <c r="AQ18" s="2" t="s">
        <v>469</v>
      </c>
      <c r="AR18" s="2" t="s">
        <v>468</v>
      </c>
      <c r="AS18" s="2" t="s">
        <v>474</v>
      </c>
      <c r="AT18" s="2" t="s">
        <v>475</v>
      </c>
      <c r="BA18" t="s">
        <v>12</v>
      </c>
      <c r="BB18" t="s">
        <v>85</v>
      </c>
      <c r="BC18">
        <v>2</v>
      </c>
      <c r="BD18" t="str">
        <f>IFERROR(VLOOKUP(UNK[[#This Row],[KODE UNIT KERJA]],UK[],2,0),"PIMPINAN ORGANISASI")</f>
        <v>BIDANG STATISTIK DAN PERSANDIAN</v>
      </c>
    </row>
    <row r="19" spans="11:56" x14ac:dyDescent="0.3">
      <c r="V19" t="s">
        <v>358</v>
      </c>
      <c r="W19">
        <v>18</v>
      </c>
      <c r="X19" t="s">
        <v>364</v>
      </c>
      <c r="Y19" t="s">
        <v>373</v>
      </c>
      <c r="Z19" t="s">
        <v>372</v>
      </c>
      <c r="AC19" s="14" t="s">
        <v>421</v>
      </c>
      <c r="AD19" t="s">
        <v>491</v>
      </c>
      <c r="AE19" t="s">
        <v>492</v>
      </c>
      <c r="AF19" t="s">
        <v>483</v>
      </c>
      <c r="AG19" t="s">
        <v>484</v>
      </c>
      <c r="AH19" t="s">
        <v>485</v>
      </c>
      <c r="AI19" t="s">
        <v>486</v>
      </c>
      <c r="AO19" s="2" t="s">
        <v>142</v>
      </c>
      <c r="AP19" s="2" t="s">
        <v>468</v>
      </c>
      <c r="AQ19" s="2" t="s">
        <v>469</v>
      </c>
      <c r="AR19" s="2" t="s">
        <v>468</v>
      </c>
      <c r="AS19" s="2" t="s">
        <v>476</v>
      </c>
      <c r="AT19" s="2" t="s">
        <v>477</v>
      </c>
      <c r="BA19" t="s">
        <v>139</v>
      </c>
      <c r="BB19" t="s">
        <v>89</v>
      </c>
      <c r="BC19">
        <v>4</v>
      </c>
      <c r="BD19" t="str">
        <f>IFERROR(VLOOKUP(UNK[[#This Row],[KODE UNIT KERJA]],UK[],2,0),"PIMPINAN ORGANISASI")</f>
        <v>BIDANG PENGELOLAAN APLIKASI INFORMATIKA</v>
      </c>
    </row>
    <row r="20" spans="11:56" x14ac:dyDescent="0.3">
      <c r="V20" t="s">
        <v>359</v>
      </c>
      <c r="W20">
        <v>19</v>
      </c>
      <c r="X20" t="s">
        <v>364</v>
      </c>
      <c r="Y20" t="s">
        <v>373</v>
      </c>
      <c r="Z20" t="s">
        <v>372</v>
      </c>
      <c r="AO20" s="2" t="s">
        <v>142</v>
      </c>
      <c r="AP20" s="2" t="s">
        <v>468</v>
      </c>
      <c r="AQ20" s="2" t="s">
        <v>469</v>
      </c>
      <c r="AR20" s="2" t="s">
        <v>468</v>
      </c>
      <c r="AS20" s="2" t="s">
        <v>478</v>
      </c>
      <c r="AT20" s="2" t="s">
        <v>479</v>
      </c>
      <c r="BA20" t="s">
        <v>43</v>
      </c>
      <c r="BB20" t="s">
        <v>49</v>
      </c>
      <c r="BC20">
        <v>3</v>
      </c>
      <c r="BD20" t="str">
        <f>IFERROR(VLOOKUP(UNK[[#This Row],[KODE UNIT KERJA]],UK[],2,0),"PIMPINAN ORGANISASI")</f>
        <v>BIDANG PENGELOLAAN INFORMASI DAN KOMUNIKASI PUBLIK</v>
      </c>
    </row>
    <row r="21" spans="11:56" x14ac:dyDescent="0.3">
      <c r="AO21" s="2" t="s">
        <v>142</v>
      </c>
      <c r="AP21" s="2" t="s">
        <v>468</v>
      </c>
      <c r="AQ21" s="2" t="s">
        <v>469</v>
      </c>
      <c r="AR21" s="2" t="s">
        <v>468</v>
      </c>
      <c r="AS21" s="2" t="s">
        <v>480</v>
      </c>
      <c r="AT21" s="2" t="s">
        <v>481</v>
      </c>
      <c r="BA21" t="s">
        <v>65</v>
      </c>
      <c r="BB21" t="s">
        <v>93</v>
      </c>
      <c r="BC21">
        <v>4</v>
      </c>
      <c r="BD21" t="str">
        <f>IFERROR(VLOOKUP(UNK[[#This Row],[KODE UNIT KERJA]],UK[],2,0),"PIMPINAN ORGANISASI")</f>
        <v>BIDANG PENGELOLAAN APLIKASI INFORMATIKA</v>
      </c>
    </row>
    <row r="22" spans="11:56" x14ac:dyDescent="0.3">
      <c r="AO22" s="2" t="s">
        <v>142</v>
      </c>
      <c r="AP22" s="2" t="s">
        <v>468</v>
      </c>
      <c r="AQ22" s="2" t="s">
        <v>469</v>
      </c>
      <c r="AR22" s="2" t="s">
        <v>468</v>
      </c>
      <c r="AS22" s="2" t="s">
        <v>482</v>
      </c>
      <c r="AT22" s="2" t="s">
        <v>456</v>
      </c>
      <c r="BA22" t="s">
        <v>23</v>
      </c>
      <c r="BB22" t="s">
        <v>75</v>
      </c>
      <c r="BD22" t="str">
        <f>IFERROR(VLOOKUP(UNK[[#This Row],[KODE UNIT KERJA]],UK[],2,0),"PIMPINAN ORGANISASI")</f>
        <v>PIMPINAN ORGANISASI</v>
      </c>
    </row>
    <row r="23" spans="11:56" x14ac:dyDescent="0.3">
      <c r="AO23" s="2" t="s">
        <v>483</v>
      </c>
      <c r="AP23" s="2" t="s">
        <v>484</v>
      </c>
      <c r="AQ23" s="2" t="s">
        <v>485</v>
      </c>
      <c r="AR23" s="2" t="s">
        <v>486</v>
      </c>
      <c r="AS23" s="2" t="s">
        <v>487</v>
      </c>
      <c r="AT23" s="2" t="s">
        <v>488</v>
      </c>
      <c r="BA23" t="s">
        <v>137</v>
      </c>
      <c r="BB23" t="s">
        <v>89</v>
      </c>
      <c r="BC23">
        <v>4</v>
      </c>
      <c r="BD23" t="str">
        <f>IFERROR(VLOOKUP(UNK[[#This Row],[KODE UNIT KERJA]],UK[],2,0),"PIMPINAN ORGANISASI")</f>
        <v>BIDANG PENGELOLAAN APLIKASI INFORMATIKA</v>
      </c>
    </row>
    <row r="24" spans="11:56" x14ac:dyDescent="0.3">
      <c r="K24" s="13" t="s">
        <v>2</v>
      </c>
      <c r="L24" s="13" t="s">
        <v>3</v>
      </c>
      <c r="AO24" s="2" t="s">
        <v>483</v>
      </c>
      <c r="AP24" s="2" t="s">
        <v>484</v>
      </c>
      <c r="AQ24" s="2" t="s">
        <v>485</v>
      </c>
      <c r="AR24" s="2" t="s">
        <v>486</v>
      </c>
      <c r="AS24" s="2" t="s">
        <v>489</v>
      </c>
      <c r="AT24" s="2" t="s">
        <v>490</v>
      </c>
      <c r="BA24" t="s">
        <v>63</v>
      </c>
      <c r="BB24" t="s">
        <v>92</v>
      </c>
      <c r="BC24">
        <v>2</v>
      </c>
      <c r="BD24" t="str">
        <f>IFERROR(VLOOKUP(UNK[[#This Row],[KODE UNIT KERJA]],UK[],2,0),"PIMPINAN ORGANISASI")</f>
        <v>BIDANG STATISTIK DAN PERSANDIAN</v>
      </c>
    </row>
    <row r="25" spans="11:56" x14ac:dyDescent="0.3">
      <c r="K25" t="s">
        <v>47</v>
      </c>
      <c r="L25" t="s">
        <v>49</v>
      </c>
      <c r="AO25" s="2" t="s">
        <v>483</v>
      </c>
      <c r="AP25" s="2" t="s">
        <v>484</v>
      </c>
      <c r="AQ25" s="2" t="s">
        <v>485</v>
      </c>
      <c r="AR25" s="2" t="s">
        <v>486</v>
      </c>
      <c r="AS25" s="2" t="s">
        <v>491</v>
      </c>
      <c r="AT25" s="2" t="s">
        <v>492</v>
      </c>
      <c r="BA25" t="s">
        <v>11</v>
      </c>
      <c r="BB25" t="s">
        <v>84</v>
      </c>
      <c r="BC25">
        <v>4</v>
      </c>
      <c r="BD25" t="str">
        <f>IFERROR(VLOOKUP(UNK[[#This Row],[KODE UNIT KERJA]],UK[],2,0),"PIMPINAN ORGANISASI")</f>
        <v>BIDANG PENGELOLAAN APLIKASI INFORMATIKA</v>
      </c>
    </row>
    <row r="26" spans="11:56" x14ac:dyDescent="0.3">
      <c r="K26" t="s">
        <v>52</v>
      </c>
      <c r="L26" t="s">
        <v>89</v>
      </c>
      <c r="AO26" s="2" t="s">
        <v>483</v>
      </c>
      <c r="AP26" s="2" t="s">
        <v>484</v>
      </c>
      <c r="AQ26" s="2" t="s">
        <v>493</v>
      </c>
      <c r="AR26" s="2" t="s">
        <v>494</v>
      </c>
      <c r="AS26" s="2" t="s">
        <v>495</v>
      </c>
      <c r="AT26" s="2" t="s">
        <v>496</v>
      </c>
      <c r="BA26" t="s">
        <v>140</v>
      </c>
      <c r="BB26" t="s">
        <v>358</v>
      </c>
      <c r="BC26">
        <v>1</v>
      </c>
      <c r="BD26" t="str">
        <f>IFERROR(VLOOKUP(UNK[[#This Row],[KODE UNIT KERJA]],UK[],2,0),"PIMPINAN ORGANISASI")</f>
        <v>SEKSRETARIAT</v>
      </c>
    </row>
    <row r="27" spans="11:56" x14ac:dyDescent="0.3">
      <c r="K27" t="s">
        <v>61</v>
      </c>
      <c r="L27" t="s">
        <v>91</v>
      </c>
      <c r="AO27" s="2" t="s">
        <v>483</v>
      </c>
      <c r="AP27" s="2" t="s">
        <v>484</v>
      </c>
      <c r="AQ27" s="2" t="s">
        <v>493</v>
      </c>
      <c r="AR27" s="2" t="s">
        <v>494</v>
      </c>
      <c r="AS27" s="2" t="s">
        <v>497</v>
      </c>
      <c r="AT27" s="2" t="s">
        <v>498</v>
      </c>
      <c r="BA27" t="s">
        <v>45</v>
      </c>
      <c r="BB27" t="s">
        <v>49</v>
      </c>
      <c r="BC27">
        <v>1</v>
      </c>
      <c r="BD27" t="str">
        <f>IFERROR(VLOOKUP(UNK[[#This Row],[KODE UNIT KERJA]],UK[],2,0),"PIMPINAN ORGANISASI")</f>
        <v>SEKSRETARIAT</v>
      </c>
    </row>
    <row r="28" spans="11:56" x14ac:dyDescent="0.3">
      <c r="K28" t="s">
        <v>136</v>
      </c>
      <c r="L28" t="s">
        <v>68</v>
      </c>
      <c r="AO28" s="2" t="s">
        <v>483</v>
      </c>
      <c r="AP28" s="2" t="s">
        <v>484</v>
      </c>
      <c r="AQ28" s="2" t="s">
        <v>499</v>
      </c>
      <c r="AR28" s="2" t="s">
        <v>500</v>
      </c>
      <c r="AS28" s="2" t="s">
        <v>501</v>
      </c>
      <c r="AT28" s="2" t="s">
        <v>500</v>
      </c>
      <c r="BA28" t="s">
        <v>56</v>
      </c>
      <c r="BB28" t="s">
        <v>89</v>
      </c>
      <c r="BC28">
        <v>4</v>
      </c>
      <c r="BD28" t="str">
        <f>IFERROR(VLOOKUP(UNK[[#This Row],[KODE UNIT KERJA]],UK[],2,0),"PIMPINAN ORGANISASI")</f>
        <v>BIDANG PENGELOLAAN APLIKASI INFORMATIKA</v>
      </c>
    </row>
    <row r="29" spans="11:56" x14ac:dyDescent="0.3">
      <c r="K29" t="s">
        <v>58</v>
      </c>
      <c r="L29" t="s">
        <v>89</v>
      </c>
      <c r="AO29" s="2" t="s">
        <v>483</v>
      </c>
      <c r="AP29" s="2" t="s">
        <v>484</v>
      </c>
      <c r="AQ29" s="2" t="s">
        <v>502</v>
      </c>
      <c r="AR29" s="2" t="s">
        <v>503</v>
      </c>
      <c r="AS29" s="2" t="s">
        <v>504</v>
      </c>
      <c r="AT29" s="2" t="s">
        <v>505</v>
      </c>
      <c r="BA29" t="s">
        <v>22</v>
      </c>
      <c r="BB29" t="s">
        <v>78</v>
      </c>
      <c r="BC29">
        <v>3</v>
      </c>
      <c r="BD29" t="str">
        <f>IFERROR(VLOOKUP(UNK[[#This Row],[KODE UNIT KERJA]],UK[],2,0),"PIMPINAN ORGANISASI")</f>
        <v>BIDANG PENGELOLAAN INFORMASI DAN KOMUNIKASI PUBLIK</v>
      </c>
    </row>
    <row r="30" spans="11:56" x14ac:dyDescent="0.3">
      <c r="K30" t="s">
        <v>138</v>
      </c>
      <c r="L30" t="s">
        <v>89</v>
      </c>
      <c r="AO30" s="2" t="s">
        <v>483</v>
      </c>
      <c r="AP30" s="2" t="s">
        <v>484</v>
      </c>
      <c r="AQ30" s="2" t="s">
        <v>502</v>
      </c>
      <c r="AR30" s="2" t="s">
        <v>503</v>
      </c>
      <c r="AS30" s="2" t="s">
        <v>506</v>
      </c>
      <c r="AT30" s="2" t="s">
        <v>507</v>
      </c>
      <c r="BA30" t="s">
        <v>33</v>
      </c>
      <c r="BB30" t="s">
        <v>86</v>
      </c>
      <c r="BC30">
        <v>1</v>
      </c>
      <c r="BD30" t="str">
        <f>IFERROR(VLOOKUP(UNK[[#This Row],[KODE UNIT KERJA]],UK[],2,0),"PIMPINAN ORGANISASI")</f>
        <v>SEKSRETARIAT</v>
      </c>
    </row>
    <row r="31" spans="11:56" x14ac:dyDescent="0.3">
      <c r="K31" t="s">
        <v>24</v>
      </c>
      <c r="L31" t="s">
        <v>80</v>
      </c>
      <c r="BA31" t="s">
        <v>54</v>
      </c>
      <c r="BB31" t="s">
        <v>90</v>
      </c>
      <c r="BC31">
        <v>2</v>
      </c>
      <c r="BD31" t="str">
        <f>IFERROR(VLOOKUP(UNK[[#This Row],[KODE UNIT KERJA]],UK[],2,0),"PIMPINAN ORGANISASI")</f>
        <v>BIDANG STATISTIK DAN PERSANDIAN</v>
      </c>
    </row>
    <row r="32" spans="11:56" x14ac:dyDescent="0.3">
      <c r="K32" t="s">
        <v>72</v>
      </c>
      <c r="L32" t="s">
        <v>28</v>
      </c>
      <c r="BA32" t="s">
        <v>141</v>
      </c>
      <c r="BB32" t="s">
        <v>359</v>
      </c>
      <c r="BC32">
        <v>4</v>
      </c>
      <c r="BD32" t="str">
        <f>IFERROR(VLOOKUP(UNK[[#This Row],[KODE UNIT KERJA]],UK[],2,0),"PIMPINAN ORGANISASI")</f>
        <v>BIDANG PENGELOLAAN APLIKASI INFORMATIKA</v>
      </c>
    </row>
    <row r="33" spans="11:56" x14ac:dyDescent="0.3">
      <c r="K33" t="s">
        <v>39</v>
      </c>
      <c r="L33" t="s">
        <v>49</v>
      </c>
      <c r="BA33" t="s">
        <v>31</v>
      </c>
      <c r="BB33" t="s">
        <v>81</v>
      </c>
      <c r="BC33">
        <v>3</v>
      </c>
      <c r="BD33" t="str">
        <f>IFERROR(VLOOKUP(UNK[[#This Row],[KODE UNIT KERJA]],UK[],2,0),"PIMPINAN ORGANISASI")</f>
        <v>BIDANG PENGELOLAAN INFORMASI DAN KOMUNIKASI PUBLIK</v>
      </c>
    </row>
    <row r="34" spans="11:56" x14ac:dyDescent="0.3">
      <c r="K34" t="s">
        <v>10</v>
      </c>
      <c r="L34" t="s">
        <v>82</v>
      </c>
      <c r="BA34" t="s">
        <v>517</v>
      </c>
      <c r="BB34" t="s">
        <v>90</v>
      </c>
      <c r="BC34">
        <v>2</v>
      </c>
      <c r="BD34" t="str">
        <f>IFERROR(VLOOKUP(UNK[[#This Row],[KODE UNIT KERJA]],UK[],2,0),"PIMPINAN ORGANISASI")</f>
        <v>BIDANG STATISTIK DAN PERSANDIAN</v>
      </c>
    </row>
    <row r="35" spans="11:56" x14ac:dyDescent="0.3">
      <c r="K35" t="s">
        <v>35</v>
      </c>
      <c r="L35" t="s">
        <v>81</v>
      </c>
    </row>
    <row r="36" spans="11:56" x14ac:dyDescent="0.3">
      <c r="K36" t="s">
        <v>25</v>
      </c>
      <c r="L36" t="s">
        <v>49</v>
      </c>
    </row>
    <row r="37" spans="11:56" x14ac:dyDescent="0.3">
      <c r="K37" t="s">
        <v>8</v>
      </c>
      <c r="L37" t="s">
        <v>49</v>
      </c>
    </row>
    <row r="38" spans="11:56" x14ac:dyDescent="0.3">
      <c r="K38" t="s">
        <v>37</v>
      </c>
      <c r="L38" t="s">
        <v>85</v>
      </c>
    </row>
    <row r="39" spans="11:56" x14ac:dyDescent="0.3">
      <c r="K39" t="s">
        <v>9</v>
      </c>
      <c r="L39" t="s">
        <v>81</v>
      </c>
    </row>
    <row r="40" spans="11:56" x14ac:dyDescent="0.3">
      <c r="K40" t="s">
        <v>41</v>
      </c>
      <c r="L40" t="s">
        <v>87</v>
      </c>
    </row>
    <row r="41" spans="11:56" x14ac:dyDescent="0.3">
      <c r="K41" t="s">
        <v>12</v>
      </c>
      <c r="L41" t="s">
        <v>85</v>
      </c>
    </row>
    <row r="42" spans="11:56" x14ac:dyDescent="0.3">
      <c r="K42" t="s">
        <v>139</v>
      </c>
      <c r="L42" t="s">
        <v>89</v>
      </c>
    </row>
    <row r="43" spans="11:56" x14ac:dyDescent="0.3">
      <c r="K43" t="s">
        <v>43</v>
      </c>
      <c r="L43" t="s">
        <v>49</v>
      </c>
    </row>
    <row r="44" spans="11:56" x14ac:dyDescent="0.3">
      <c r="K44" t="s">
        <v>65</v>
      </c>
      <c r="L44" t="s">
        <v>93</v>
      </c>
    </row>
    <row r="45" spans="11:56" x14ac:dyDescent="0.3">
      <c r="K45" t="s">
        <v>23</v>
      </c>
      <c r="L45" t="s">
        <v>75</v>
      </c>
    </row>
    <row r="46" spans="11:56" x14ac:dyDescent="0.3">
      <c r="K46" t="s">
        <v>137</v>
      </c>
      <c r="L46" t="s">
        <v>89</v>
      </c>
    </row>
    <row r="47" spans="11:56" x14ac:dyDescent="0.3">
      <c r="K47" t="s">
        <v>63</v>
      </c>
      <c r="L47" t="s">
        <v>92</v>
      </c>
    </row>
    <row r="48" spans="11:56" x14ac:dyDescent="0.3">
      <c r="K48" t="s">
        <v>11</v>
      </c>
      <c r="L48" t="s">
        <v>84</v>
      </c>
    </row>
    <row r="49" spans="11:12" x14ac:dyDescent="0.3">
      <c r="K49" t="s">
        <v>140</v>
      </c>
      <c r="L49" t="s">
        <v>358</v>
      </c>
    </row>
    <row r="50" spans="11:12" x14ac:dyDescent="0.3">
      <c r="K50" t="s">
        <v>45</v>
      </c>
      <c r="L50" t="s">
        <v>49</v>
      </c>
    </row>
    <row r="51" spans="11:12" x14ac:dyDescent="0.3">
      <c r="K51" t="s">
        <v>56</v>
      </c>
      <c r="L51" t="s">
        <v>89</v>
      </c>
    </row>
    <row r="52" spans="11:12" x14ac:dyDescent="0.3">
      <c r="K52" t="s">
        <v>22</v>
      </c>
      <c r="L52" t="s">
        <v>78</v>
      </c>
    </row>
    <row r="53" spans="11:12" x14ac:dyDescent="0.3">
      <c r="K53" t="s">
        <v>33</v>
      </c>
      <c r="L53" t="s">
        <v>86</v>
      </c>
    </row>
    <row r="54" spans="11:12" x14ac:dyDescent="0.3">
      <c r="K54" t="s">
        <v>54</v>
      </c>
      <c r="L54" t="s">
        <v>90</v>
      </c>
    </row>
    <row r="55" spans="11:12" x14ac:dyDescent="0.3">
      <c r="K55" t="s">
        <v>141</v>
      </c>
      <c r="L55" t="s">
        <v>359</v>
      </c>
    </row>
    <row r="56" spans="11:12" x14ac:dyDescent="0.3">
      <c r="K56" t="s">
        <v>31</v>
      </c>
      <c r="L56" t="s">
        <v>81</v>
      </c>
    </row>
    <row r="57" spans="11:12" x14ac:dyDescent="0.3">
      <c r="K57" t="s">
        <v>517</v>
      </c>
      <c r="L57" t="s">
        <v>90</v>
      </c>
    </row>
    <row r="58" spans="11:12" x14ac:dyDescent="0.3">
      <c r="K58" t="s">
        <v>384</v>
      </c>
    </row>
  </sheetData>
  <pageMargins left="0.7" right="0.7" top="0.75" bottom="0.75" header="0.3" footer="0.3"/>
  <tableParts count="8">
    <tablePart r:id="rId2"/>
    <tablePart r:id="rId3"/>
    <tablePart r:id="rId4"/>
    <tablePart r:id="rId5"/>
    <tablePart r:id="rId6"/>
    <tablePart r:id="rId7"/>
    <tablePart r:id="rId8"/>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78E9C-8CC6-4EBB-A23F-004CBDC956C4}">
  <dimension ref="B1:F5"/>
  <sheetViews>
    <sheetView workbookViewId="0">
      <selection activeCell="D4" sqref="D4"/>
    </sheetView>
  </sheetViews>
  <sheetFormatPr defaultRowHeight="14.4" x14ac:dyDescent="0.3"/>
  <cols>
    <col min="2" max="2" width="24.88671875" bestFit="1" customWidth="1"/>
    <col min="3" max="3" width="28.33203125" bestFit="1" customWidth="1"/>
    <col min="4" max="4" width="70.44140625" customWidth="1"/>
    <col min="5" max="5" width="43.6640625" customWidth="1"/>
    <col min="6" max="6" width="37.88671875" customWidth="1"/>
  </cols>
  <sheetData>
    <row r="1" spans="2:6" x14ac:dyDescent="0.3">
      <c r="B1" t="s">
        <v>276</v>
      </c>
      <c r="C1" t="s">
        <v>277</v>
      </c>
      <c r="D1" t="s">
        <v>278</v>
      </c>
      <c r="E1" t="s">
        <v>279</v>
      </c>
      <c r="F1" t="s">
        <v>280</v>
      </c>
    </row>
    <row r="2" spans="2:6" s="18" customFormat="1" ht="100.8" x14ac:dyDescent="0.3">
      <c r="B2" s="18" t="s">
        <v>281</v>
      </c>
      <c r="C2" s="18" t="s">
        <v>282</v>
      </c>
      <c r="D2" s="18" t="s">
        <v>283</v>
      </c>
      <c r="E2" s="18" t="s">
        <v>284</v>
      </c>
      <c r="F2" s="18" t="s">
        <v>285</v>
      </c>
    </row>
    <row r="3" spans="2:6" s="18" customFormat="1" ht="100.8" x14ac:dyDescent="0.3">
      <c r="B3" s="18" t="s">
        <v>286</v>
      </c>
      <c r="C3" s="18" t="s">
        <v>287</v>
      </c>
      <c r="D3" s="18" t="s">
        <v>288</v>
      </c>
      <c r="E3" s="18" t="s">
        <v>289</v>
      </c>
      <c r="F3" s="18" t="s">
        <v>290</v>
      </c>
    </row>
    <row r="4" spans="2:6" s="18" customFormat="1" ht="100.8" x14ac:dyDescent="0.3">
      <c r="B4" s="18" t="s">
        <v>291</v>
      </c>
      <c r="C4" s="18" t="s">
        <v>292</v>
      </c>
      <c r="D4" s="18" t="s">
        <v>293</v>
      </c>
      <c r="E4" s="18" t="s">
        <v>294</v>
      </c>
      <c r="F4" s="18" t="s">
        <v>290</v>
      </c>
    </row>
    <row r="5" spans="2:6" s="18" customFormat="1" ht="144" x14ac:dyDescent="0.3">
      <c r="B5" s="18" t="s">
        <v>295</v>
      </c>
      <c r="C5" s="18" t="s">
        <v>296</v>
      </c>
      <c r="D5" s="18" t="s">
        <v>297</v>
      </c>
      <c r="E5" s="18" t="s">
        <v>298</v>
      </c>
      <c r="F5" s="18" t="s">
        <v>299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5 b c e 4 c 0 - e d e 1 - 4 e 1 8 - b b c c - 8 3 4 8 2 a f 4 4 4 e 6 "   x m l n s = " h t t p : / / s c h e m a s . m i c r o s o f t . c o m / D a t a M a s h u p " > A A A A A B U D A A B Q S w M E F A A C A A g A h X r K W h f h K j e l A A A A 9 Q A A A B I A H A B D b 2 5 m a W c v U G F j a 2 F n Z S 5 4 b W w g o h g A K K A U A A A A A A A A A A A A A A A A A A A A A A A A A A A A e 7 9 7 v 4 1 9 R W 6 O Q l l q U X F m f p 6 t k q G e g Z J C a l 5 y f k p m X r q t U m l J m q 6 F k r 2 d T U B i c n Z i e q o C U H F e s V V F c Y q t U k Z J S Y G V v n 5 5 e b l e u b F e f l G 6 v p G B g a F + h K 9 P c H J G a m 6 i E l x x J m H F u p l 5 x S W J e c m p S n Y 2 Y R D H 2 B n p W V r o m Z o B n W S j D x O z 8 c 3 M Q 8 g b A e V A s k i C N s 6 l O S W l R a l 2 m S m 6 n i 4 2 + j C u j T 7 U C 3 Y A U E s D B B Q A A g A I A I V 6 y 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F e s p a K I p H u A 4 A A A A R A A A A E w A c A E Z v c m 1 1 b G F z L 1 N l Y 3 R p b 2 4 x L m 0 g o h g A K K A U A A A A A A A A A A A A A A A A A A A A A A A A A A A A K 0 5 N L s n M z 1 M I h t C G 1 g B Q S w E C L Q A U A A I A C A C F e s p a F + E q N 6 U A A A D 1 A A A A E g A A A A A A A A A A A A A A A A A A A A A A Q 2 9 u Z m l n L 1 B h Y 2 t h Z 2 U u e G 1 s U E s B A i 0 A F A A C A A g A h X r K W g / K 6 a u k A A A A 6 Q A A A B M A A A A A A A A A A A A A A A A A 8 Q A A A F t D b 2 5 0 Z W 5 0 X 1 R 5 c G V z X S 5 4 b W x Q S w E C L Q A U A A I A C A C F e s p 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t I C v S f W I A U C G 3 f X f 7 w q z b g A A A A A C A A A A A A A Q Z g A A A A E A A C A A A A B 6 B D G a Z q i Y / E g V X Z M f o 2 k K v A u 2 d 8 r p Q r d a h B B 1 6 z d L R w A A A A A O g A A A A A I A A C A A A A C B o p d 6 N Q + 0 4 N 5 b O 9 N 1 u W P d n 9 w a P z I 2 y V m i 9 v U T I T N C d V A A A A A Z a t y s v 9 O e 4 Z u + U A 6 m A g q J l B C 5 l I k l c y f P m G 5 p i H T d z Z / L s l C 1 b B z r F U 9 v D 8 s j X N k 2 j 4 R Q C E 3 8 Z 1 1 W q / P I e 4 8 z 4 v j W T 0 G / / B + b 2 F X v m A + L Q U A A A A D R l / 2 1 w t l E 9 0 H h r S 3 l 2 M Z / p n C f g K g T X d c C 1 W u O k Q 6 o c B u z 4 5 S j W X r 8 l D R M G a 1 0 3 u n a 1 A A + 1 m G R O G x 5 y Q n 5 + R + 1 < / D a t a M a s h u p > 
</file>

<file path=customXml/itemProps1.xml><?xml version="1.0" encoding="utf-8"?>
<ds:datastoreItem xmlns:ds="http://schemas.openxmlformats.org/officeDocument/2006/customXml" ds:itemID="{34AE3E18-61DF-4ED5-B1A1-CF632E219F9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vt:lpstr>
      <vt:lpstr>informasi</vt:lpstr>
      <vt:lpstr>Sheet1</vt:lpstr>
      <vt:lpstr>metadata</vt:lpstr>
      <vt:lpstr>kode</vt:lpstr>
      <vt:lpstr>catatan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2025-06-10T04:21:25Z</dcterms:created>
  <dcterms:modified xsi:type="dcterms:W3CDTF">2025-06-16T03:32:07Z</dcterms:modified>
</cp:coreProperties>
</file>